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mc:AlternateContent xmlns:mc="http://schemas.openxmlformats.org/markup-compatibility/2006">
    <mc:Choice Requires="x15">
      <x15ac:absPath xmlns:x15ac="http://schemas.microsoft.com/office/spreadsheetml/2010/11/ac" url="I:\Engenharia\Documentos\Contratos\2022\0000111-2022 Manutenção Ag. Aratiba\Documentos Contratação\Documentos editáveis\"/>
    </mc:Choice>
  </mc:AlternateContent>
  <bookViews>
    <workbookView xWindow="0" yWindow="0" windowWidth="1335" windowHeight="0" tabRatio="598"/>
  </bookViews>
  <sheets>
    <sheet name="Planilha de Orçamento" sheetId="9" r:id="rId1"/>
    <sheet name="Cronograma" sheetId="11" r:id="rId2"/>
    <sheet name="BDI" sheetId="10" r:id="rId3"/>
  </sheets>
  <definedNames>
    <definedName name="_xlnm.Print_Area" localSheetId="0">'Planilha de Orçamento'!$A$1:$G$395</definedName>
    <definedName name="autoshape">#REF!</definedName>
    <definedName name="CPUSINAPI">#REF!</definedName>
    <definedName name="_xlnm.Print_Titles" localSheetId="0">'Planilha de Orçamento'!$12:$13</definedName>
  </definedNames>
  <calcPr calcId="162913" fullPrecision="0"/>
</workbook>
</file>

<file path=xl/calcChain.xml><?xml version="1.0" encoding="utf-8"?>
<calcChain xmlns="http://schemas.openxmlformats.org/spreadsheetml/2006/main">
  <c r="D75" i="11" l="1"/>
  <c r="D73" i="11"/>
  <c r="D71" i="11"/>
  <c r="D69" i="11"/>
  <c r="D67" i="11"/>
  <c r="D65" i="11"/>
  <c r="D63" i="11"/>
  <c r="D59" i="11"/>
  <c r="D55" i="11"/>
  <c r="D52" i="11"/>
  <c r="D50" i="11"/>
  <c r="D48" i="11"/>
  <c r="D46" i="11"/>
  <c r="D43" i="11"/>
  <c r="D41" i="11"/>
  <c r="D39" i="11"/>
  <c r="D37" i="11"/>
  <c r="D35" i="11"/>
  <c r="D33" i="11"/>
  <c r="D31" i="11"/>
  <c r="D29" i="11"/>
  <c r="D27" i="11"/>
  <c r="D25" i="11"/>
  <c r="D23" i="11"/>
  <c r="D21" i="11"/>
  <c r="D19" i="11"/>
  <c r="D17" i="11"/>
  <c r="D15" i="11"/>
  <c r="D13" i="11"/>
  <c r="G86" i="9" l="1"/>
  <c r="G85" i="9"/>
  <c r="G84" i="9"/>
  <c r="G83" i="9"/>
  <c r="G82" i="9"/>
  <c r="G89" i="9"/>
  <c r="L76" i="11" l="1"/>
  <c r="J76" i="11"/>
  <c r="H76" i="11"/>
  <c r="F76" i="11"/>
  <c r="L74" i="11"/>
  <c r="J74" i="11"/>
  <c r="H74" i="11"/>
  <c r="F74" i="11"/>
  <c r="L72" i="11"/>
  <c r="J72" i="11"/>
  <c r="H72" i="11"/>
  <c r="F72" i="11"/>
  <c r="L70" i="11"/>
  <c r="J70" i="11"/>
  <c r="H70" i="11"/>
  <c r="F70" i="11"/>
  <c r="L68" i="11"/>
  <c r="J68" i="11"/>
  <c r="H68" i="11"/>
  <c r="F68" i="11"/>
  <c r="L66" i="11"/>
  <c r="J66" i="11"/>
  <c r="H66" i="11"/>
  <c r="F66" i="11"/>
  <c r="L64" i="11"/>
  <c r="J64" i="11"/>
  <c r="H64" i="11"/>
  <c r="F64" i="11"/>
  <c r="L62" i="11"/>
  <c r="L60" i="11"/>
  <c r="J60" i="11"/>
  <c r="H60" i="11"/>
  <c r="F60" i="11"/>
  <c r="L58" i="11"/>
  <c r="L56" i="11"/>
  <c r="J56" i="11"/>
  <c r="H56" i="11"/>
  <c r="F56" i="11"/>
  <c r="L53" i="11"/>
  <c r="J53" i="11"/>
  <c r="H53" i="11"/>
  <c r="F53" i="11"/>
  <c r="L51" i="11"/>
  <c r="J51" i="11"/>
  <c r="H51" i="11"/>
  <c r="F51" i="11"/>
  <c r="L49" i="11"/>
  <c r="J49" i="11"/>
  <c r="H49" i="11"/>
  <c r="F49" i="11"/>
  <c r="L47" i="11"/>
  <c r="J47" i="11"/>
  <c r="H47" i="11"/>
  <c r="F47" i="11"/>
  <c r="L44" i="11"/>
  <c r="J44" i="11"/>
  <c r="H44" i="11"/>
  <c r="F44" i="11"/>
  <c r="L42" i="11"/>
  <c r="J42" i="11"/>
  <c r="H42" i="11"/>
  <c r="F42" i="11"/>
  <c r="L40" i="11"/>
  <c r="J40" i="11"/>
  <c r="H40" i="11"/>
  <c r="F40" i="11"/>
  <c r="L38" i="11"/>
  <c r="J38" i="11"/>
  <c r="H38" i="11"/>
  <c r="F38" i="11"/>
  <c r="L36" i="11"/>
  <c r="J36" i="11"/>
  <c r="H36" i="11"/>
  <c r="F36" i="11"/>
  <c r="L34" i="11"/>
  <c r="J34" i="11"/>
  <c r="H34" i="11"/>
  <c r="F34" i="11"/>
  <c r="L32" i="11"/>
  <c r="J32" i="11"/>
  <c r="H32" i="11"/>
  <c r="F32" i="11"/>
  <c r="L30" i="11"/>
  <c r="J30" i="11"/>
  <c r="H30" i="11"/>
  <c r="F30" i="11"/>
  <c r="L28" i="11"/>
  <c r="J28" i="11"/>
  <c r="H28" i="11"/>
  <c r="F28" i="11"/>
  <c r="L26" i="11"/>
  <c r="J26" i="11"/>
  <c r="H26" i="11"/>
  <c r="F26" i="11"/>
  <c r="L24" i="11"/>
  <c r="J24" i="11"/>
  <c r="H24" i="11"/>
  <c r="F24" i="11"/>
  <c r="L22" i="11"/>
  <c r="J22" i="11"/>
  <c r="H22" i="11"/>
  <c r="F22" i="11"/>
  <c r="L20" i="11"/>
  <c r="J20" i="11"/>
  <c r="H20" i="11"/>
  <c r="F20" i="11"/>
  <c r="L18" i="11"/>
  <c r="J18" i="11"/>
  <c r="H18" i="11"/>
  <c r="F18" i="11"/>
  <c r="L16" i="11"/>
  <c r="J16" i="11"/>
  <c r="H16" i="11"/>
  <c r="F16" i="11"/>
  <c r="L14" i="11"/>
  <c r="J14" i="11"/>
  <c r="H14" i="11"/>
  <c r="F14" i="11"/>
  <c r="G40" i="9" l="1"/>
  <c r="G39" i="9"/>
  <c r="G38" i="9"/>
  <c r="G392" i="9" l="1"/>
  <c r="G391" i="9"/>
  <c r="G390" i="9"/>
  <c r="G389" i="9"/>
  <c r="G388" i="9"/>
  <c r="G387" i="9"/>
  <c r="G386" i="9"/>
  <c r="G385" i="9"/>
  <c r="G384" i="9"/>
  <c r="G383" i="9"/>
  <c r="G381" i="9"/>
  <c r="G380" i="9"/>
  <c r="G379" i="9"/>
  <c r="G378" i="9"/>
  <c r="G377" i="9"/>
  <c r="G376" i="9"/>
  <c r="G375" i="9"/>
  <c r="G374" i="9"/>
  <c r="G373" i="9"/>
  <c r="F393" i="9"/>
  <c r="E393" i="9"/>
  <c r="G370" i="9"/>
  <c r="G369" i="9"/>
  <c r="G368" i="9"/>
  <c r="G367" i="9"/>
  <c r="G366" i="9"/>
  <c r="G365" i="9"/>
  <c r="G364" i="9"/>
  <c r="G363" i="9"/>
  <c r="G361" i="9"/>
  <c r="G360" i="9"/>
  <c r="G359" i="9"/>
  <c r="G358" i="9"/>
  <c r="G357" i="9"/>
  <c r="G356" i="9"/>
  <c r="G355" i="9"/>
  <c r="G354" i="9"/>
  <c r="G352" i="9"/>
  <c r="G351" i="9"/>
  <c r="G350" i="9"/>
  <c r="G349" i="9"/>
  <c r="G348" i="9"/>
  <c r="G347" i="9"/>
  <c r="G346" i="9"/>
  <c r="G345" i="9"/>
  <c r="G344" i="9"/>
  <c r="G342" i="9"/>
  <c r="G341" i="9"/>
  <c r="G340" i="9"/>
  <c r="G338" i="9"/>
  <c r="G337" i="9"/>
  <c r="G336" i="9"/>
  <c r="G335" i="9"/>
  <c r="G334" i="9"/>
  <c r="G333" i="9"/>
  <c r="G332" i="9"/>
  <c r="G331" i="9"/>
  <c r="G330" i="9"/>
  <c r="G329" i="9"/>
  <c r="G328" i="9"/>
  <c r="G327" i="9"/>
  <c r="G326" i="9"/>
  <c r="G325" i="9"/>
  <c r="G324" i="9"/>
  <c r="G323" i="9"/>
  <c r="G322" i="9"/>
  <c r="G321" i="9"/>
  <c r="G320" i="9"/>
  <c r="G319" i="9"/>
  <c r="G318" i="9"/>
  <c r="G317" i="9"/>
  <c r="G316" i="9"/>
  <c r="G315" i="9"/>
  <c r="G314" i="9"/>
  <c r="G313" i="9"/>
  <c r="G312" i="9"/>
  <c r="G311" i="9"/>
  <c r="G310" i="9"/>
  <c r="G309" i="9"/>
  <c r="G308" i="9"/>
  <c r="G307" i="9"/>
  <c r="G306" i="9"/>
  <c r="G305" i="9"/>
  <c r="G304" i="9"/>
  <c r="G303" i="9"/>
  <c r="G302" i="9"/>
  <c r="G301" i="9"/>
  <c r="G300" i="9"/>
  <c r="G298" i="9"/>
  <c r="G297" i="9"/>
  <c r="G296" i="9"/>
  <c r="G295" i="9"/>
  <c r="G294" i="9"/>
  <c r="G293" i="9"/>
  <c r="G292" i="9"/>
  <c r="G291" i="9"/>
  <c r="G290" i="9"/>
  <c r="G289" i="9"/>
  <c r="G288" i="9"/>
  <c r="G287" i="9"/>
  <c r="G286" i="9"/>
  <c r="G284" i="9"/>
  <c r="G283" i="9"/>
  <c r="G282" i="9"/>
  <c r="G281" i="9"/>
  <c r="G280" i="9"/>
  <c r="G279" i="9"/>
  <c r="G278" i="9"/>
  <c r="G277" i="9"/>
  <c r="G276" i="9"/>
  <c r="G275" i="9"/>
  <c r="G274" i="9"/>
  <c r="G273" i="9"/>
  <c r="G272" i="9"/>
  <c r="G271" i="9"/>
  <c r="G270" i="9"/>
  <c r="G268" i="9"/>
  <c r="G267" i="9"/>
  <c r="G266" i="9"/>
  <c r="G265" i="9"/>
  <c r="G264" i="9"/>
  <c r="G263" i="9"/>
  <c r="G262" i="9"/>
  <c r="G261" i="9"/>
  <c r="G259" i="9"/>
  <c r="G258" i="9"/>
  <c r="G257" i="9"/>
  <c r="G256" i="9"/>
  <c r="G255" i="9"/>
  <c r="G254" i="9"/>
  <c r="G253" i="9"/>
  <c r="G252" i="9"/>
  <c r="G251" i="9"/>
  <c r="G250" i="9"/>
  <c r="G249" i="9"/>
  <c r="G248" i="9"/>
  <c r="G247" i="9"/>
  <c r="G246" i="9"/>
  <c r="G245" i="9"/>
  <c r="G244" i="9"/>
  <c r="G243" i="9"/>
  <c r="G242" i="9"/>
  <c r="G241" i="9"/>
  <c r="G240" i="9"/>
  <c r="G236" i="9"/>
  <c r="G234" i="9"/>
  <c r="G233" i="9"/>
  <c r="G232" i="9"/>
  <c r="G231" i="9"/>
  <c r="G230" i="9"/>
  <c r="G229" i="9"/>
  <c r="G228" i="9"/>
  <c r="G227" i="9"/>
  <c r="G226" i="9"/>
  <c r="G225" i="9"/>
  <c r="G224" i="9"/>
  <c r="G223" i="9"/>
  <c r="G222" i="9"/>
  <c r="G221" i="9"/>
  <c r="G219" i="9"/>
  <c r="G218" i="9"/>
  <c r="G217" i="9"/>
  <c r="G216" i="9"/>
  <c r="G215" i="9"/>
  <c r="G214" i="9"/>
  <c r="G213" i="9"/>
  <c r="G212" i="9"/>
  <c r="G211" i="9"/>
  <c r="G210" i="9"/>
  <c r="G209" i="9"/>
  <c r="G208" i="9"/>
  <c r="G207" i="9"/>
  <c r="G206" i="9"/>
  <c r="G205" i="9"/>
  <c r="G204" i="9"/>
  <c r="G203" i="9"/>
  <c r="G202" i="9"/>
  <c r="G201" i="9"/>
  <c r="G200" i="9"/>
  <c r="G199" i="9"/>
  <c r="G198" i="9"/>
  <c r="G197" i="9"/>
  <c r="G196" i="9"/>
  <c r="G195" i="9"/>
  <c r="G194" i="9"/>
  <c r="G193" i="9"/>
  <c r="G192" i="9"/>
  <c r="G191" i="9"/>
  <c r="G190" i="9"/>
  <c r="G189" i="9"/>
  <c r="G188" i="9"/>
  <c r="G187" i="9"/>
  <c r="G186" i="9"/>
  <c r="G185" i="9"/>
  <c r="G184" i="9"/>
  <c r="G183" i="9"/>
  <c r="G182" i="9"/>
  <c r="G181" i="9"/>
  <c r="G180" i="9"/>
  <c r="D57" i="11" l="1"/>
  <c r="D61" i="11"/>
  <c r="G393" i="9"/>
  <c r="G371" i="9"/>
  <c r="H62" i="11" l="1"/>
  <c r="J62" i="11"/>
  <c r="F62" i="11"/>
  <c r="D77" i="11"/>
  <c r="D79" i="11" s="1"/>
  <c r="J58" i="11"/>
  <c r="F58" i="11"/>
  <c r="H58" i="11"/>
  <c r="H77" i="11" s="1"/>
  <c r="G119" i="9"/>
  <c r="G95" i="9"/>
  <c r="G94" i="9"/>
  <c r="G93" i="9"/>
  <c r="G92" i="9"/>
  <c r="G97" i="9"/>
  <c r="G116" i="9"/>
  <c r="G90" i="9"/>
  <c r="G100" i="9"/>
  <c r="G99" i="9"/>
  <c r="G108" i="9"/>
  <c r="G79" i="9"/>
  <c r="G80" i="9"/>
  <c r="G75" i="9"/>
  <c r="G57" i="9"/>
  <c r="G113" i="9"/>
  <c r="G33" i="9"/>
  <c r="G32" i="9"/>
  <c r="G31" i="9"/>
  <c r="G30" i="9"/>
  <c r="F77" i="11" l="1"/>
  <c r="L77" i="11" s="1"/>
  <c r="J77" i="11"/>
  <c r="J79" i="11" s="1"/>
  <c r="E78" i="11"/>
  <c r="F79" i="11"/>
  <c r="G78" i="11"/>
  <c r="H79" i="11"/>
  <c r="I78" i="11"/>
  <c r="G35" i="9"/>
  <c r="L79" i="11" l="1"/>
  <c r="D78" i="11"/>
  <c r="L78" i="11"/>
  <c r="G29" i="9"/>
  <c r="G158" i="9" l="1"/>
  <c r="G176" i="9"/>
  <c r="G146" i="9"/>
  <c r="G147" i="9"/>
  <c r="G148" i="9"/>
  <c r="G149" i="9"/>
  <c r="G159" i="9" l="1"/>
  <c r="G160" i="9"/>
  <c r="G145" i="9" l="1"/>
  <c r="F177" i="9" l="1"/>
  <c r="E177" i="9"/>
  <c r="G174" i="9"/>
  <c r="G172" i="9"/>
  <c r="G171" i="9"/>
  <c r="G170" i="9"/>
  <c r="G169" i="9"/>
  <c r="G168" i="9"/>
  <c r="G167" i="9"/>
  <c r="G166" i="9"/>
  <c r="G165" i="9"/>
  <c r="G164" i="9"/>
  <c r="G163" i="9"/>
  <c r="G162" i="9"/>
  <c r="G157" i="9"/>
  <c r="G156" i="9"/>
  <c r="G155" i="9"/>
  <c r="G154" i="9"/>
  <c r="G153" i="9"/>
  <c r="G152" i="9"/>
  <c r="G151" i="9"/>
  <c r="G150" i="9"/>
  <c r="G144" i="9"/>
  <c r="G143" i="9"/>
  <c r="G142" i="9"/>
  <c r="G141" i="9"/>
  <c r="G140" i="9"/>
  <c r="G138" i="9"/>
  <c r="G137" i="9"/>
  <c r="G136" i="9"/>
  <c r="G135" i="9"/>
  <c r="G134" i="9"/>
  <c r="G133" i="9"/>
  <c r="G132" i="9"/>
  <c r="G131" i="9"/>
  <c r="G130" i="9"/>
  <c r="G129" i="9"/>
  <c r="G128" i="9"/>
  <c r="G127" i="9"/>
  <c r="G126" i="9"/>
  <c r="G177" i="9" l="1"/>
  <c r="G28" i="9"/>
  <c r="G27" i="9"/>
  <c r="G26" i="9"/>
  <c r="G23" i="9"/>
  <c r="G25" i="9"/>
  <c r="G24" i="9" l="1"/>
  <c r="G22" i="9"/>
  <c r="G20" i="9"/>
  <c r="G19" i="9" l="1"/>
  <c r="G16" i="9"/>
  <c r="G53" i="9" l="1"/>
  <c r="G110" i="9"/>
  <c r="G115" i="9"/>
  <c r="G120" i="9"/>
  <c r="G77" i="9"/>
  <c r="G56" i="9" l="1"/>
  <c r="G117" i="9"/>
  <c r="G60" i="9" l="1"/>
  <c r="G44" i="9" l="1"/>
  <c r="G43" i="9"/>
  <c r="G42" i="9"/>
  <c r="G37" i="9"/>
  <c r="G59" i="9"/>
  <c r="G65" i="9"/>
  <c r="F122" i="9" l="1"/>
  <c r="F394" i="9" s="1"/>
  <c r="E122" i="9"/>
  <c r="G106" i="9"/>
  <c r="G105" i="9"/>
  <c r="G104" i="9"/>
  <c r="G103" i="9"/>
  <c r="G102" i="9"/>
  <c r="G122" i="9" l="1"/>
  <c r="G394" i="9" s="1"/>
  <c r="E394" i="9"/>
  <c r="G111" i="9"/>
  <c r="G91" i="9" l="1"/>
  <c r="G55" i="9"/>
  <c r="G50" i="9"/>
  <c r="G49" i="9"/>
  <c r="G63" i="9"/>
  <c r="G62" i="9"/>
  <c r="G47" i="9" l="1"/>
  <c r="G68" i="9" l="1"/>
  <c r="G54" i="9"/>
  <c r="G34" i="9" l="1"/>
  <c r="G17" i="9"/>
  <c r="G66" i="9" l="1"/>
  <c r="G74" i="9" l="1"/>
  <c r="G121" i="9" l="1"/>
  <c r="G72" i="9"/>
  <c r="G76" i="9"/>
  <c r="G73" i="9"/>
  <c r="G71" i="9"/>
  <c r="G46" i="9"/>
  <c r="G67" i="9" l="1"/>
  <c r="D13" i="10" l="1"/>
  <c r="D21" i="10"/>
  <c r="G3" i="9"/>
  <c r="F395" i="9" l="1"/>
  <c r="G395" i="9"/>
  <c r="E395" i="9"/>
</calcChain>
</file>

<file path=xl/comments1.xml><?xml version="1.0" encoding="utf-8"?>
<comments xmlns="http://schemas.openxmlformats.org/spreadsheetml/2006/main">
  <authors>
    <author>RODRIGO ROSA DA SILVA</author>
  </authors>
  <commentList>
    <comment ref="C363" authorId="0" shapeId="0">
      <text>
        <r>
          <rPr>
            <b/>
            <sz val="9"/>
            <color indexed="81"/>
            <rFont val="Segoe UI"/>
            <family val="2"/>
          </rPr>
          <t>RODRIGO ROSA DA SILVA:</t>
        </r>
        <r>
          <rPr>
            <sz val="9"/>
            <color indexed="81"/>
            <rFont val="Segoe UI"/>
            <family val="2"/>
          </rPr>
          <t xml:space="preserve">
Coloquei 90m porque poderá ser reutilizado a infro existente, se não usarmos, não precisaria dessa metragem
</t>
        </r>
      </text>
    </comment>
    <comment ref="C373" authorId="0" shapeId="0">
      <text>
        <r>
          <rPr>
            <b/>
            <sz val="9"/>
            <color indexed="81"/>
            <rFont val="Segoe UI"/>
            <family val="2"/>
          </rPr>
          <t>RODRIGO ROSA DA SILVA:</t>
        </r>
        <r>
          <rPr>
            <sz val="9"/>
            <color indexed="81"/>
            <rFont val="Segoe UI"/>
            <family val="2"/>
          </rPr>
          <t xml:space="preserve">
Coloquei 90m porque poderá ser reutilizado a infro existente, se não usarmos, não precisaria dessa metragem
</t>
        </r>
      </text>
    </comment>
  </commentList>
</comments>
</file>

<file path=xl/sharedStrings.xml><?xml version="1.0" encoding="utf-8"?>
<sst xmlns="http://schemas.openxmlformats.org/spreadsheetml/2006/main" count="1222" uniqueCount="715">
  <si>
    <t>DESCRIÇÃO</t>
  </si>
  <si>
    <t>QUANT.</t>
  </si>
  <si>
    <t>MATERIAL</t>
  </si>
  <si>
    <t>EMAIL:</t>
  </si>
  <si>
    <t xml:space="preserve">MÃO DE OBRA </t>
  </si>
  <si>
    <t>RAZÃO SOCIAL:</t>
  </si>
  <si>
    <t>CNPJ:</t>
  </si>
  <si>
    <t>DATA DA PROPOSTA</t>
  </si>
  <si>
    <t>ITENS</t>
  </si>
  <si>
    <t>I</t>
  </si>
  <si>
    <t>OBRAS CIVIS</t>
  </si>
  <si>
    <t>INSTALAÇÕES MECÂNICAS</t>
  </si>
  <si>
    <t>III</t>
  </si>
  <si>
    <t>SUBTOTAL OBRAS CIVIS</t>
  </si>
  <si>
    <t>SUBTOTAL INSTALAÇÕES MECÂNICAS</t>
  </si>
  <si>
    <t>SUBTOTAL INFRAESTRUTURA ELÉTRICA</t>
  </si>
  <si>
    <t>FONE:</t>
  </si>
  <si>
    <t>1.1</t>
  </si>
  <si>
    <t>1.2</t>
  </si>
  <si>
    <t>BDI</t>
  </si>
  <si>
    <t>LOTE</t>
  </si>
  <si>
    <t>ÚNICO</t>
  </si>
  <si>
    <t>PLANILHA DE ORÇAMENTO</t>
  </si>
  <si>
    <t>ENDEREÇO:</t>
  </si>
  <si>
    <t>PROPONENTE</t>
  </si>
  <si>
    <t>PROPOSTA</t>
  </si>
  <si>
    <t>DESPESAS INDIRETAS</t>
  </si>
  <si>
    <t>AC - Administração central</t>
  </si>
  <si>
    <t>SG - Seguro e Garantias</t>
  </si>
  <si>
    <t>R - Riscos</t>
  </si>
  <si>
    <t>L - Lucro</t>
  </si>
  <si>
    <t>I - Impostos</t>
  </si>
  <si>
    <t>5.1</t>
  </si>
  <si>
    <t>PIS</t>
  </si>
  <si>
    <t>5.2</t>
  </si>
  <si>
    <t>COFINS</t>
  </si>
  <si>
    <t>5.3</t>
  </si>
  <si>
    <t>ISS (cfe. Legislação municipal)</t>
  </si>
  <si>
    <t>5.4</t>
  </si>
  <si>
    <t>CPRB - Contrib. Prev. Sobre Rec. Bruta</t>
  </si>
  <si>
    <t>DF - Despesas Financeiras</t>
  </si>
  <si>
    <t>Administração Central: de 3% à 5,5%</t>
  </si>
  <si>
    <t>Seguros + Garantia: de 0,8% à 1%</t>
  </si>
  <si>
    <t>Riscos: de 0,97% a 1,27%</t>
  </si>
  <si>
    <t>Despesas Financeiras: de 0,59% a 1,39%</t>
  </si>
  <si>
    <t>Lucros: de 6,16% à 8,96%</t>
  </si>
  <si>
    <t>BDI CALCULADO:  de 20,34% à 25,00%</t>
  </si>
  <si>
    <t>CUSTO TOTAL R$</t>
  </si>
  <si>
    <t>BDI Calculado</t>
  </si>
  <si>
    <t>FÓRMULA ADOTADA</t>
  </si>
  <si>
    <t>Valores limites conforme Acórdão 2622/2013 TCU</t>
  </si>
  <si>
    <t>PLANILHA DETALHAMENTO CÁLCULO BDI</t>
  </si>
  <si>
    <r>
      <rPr>
        <b/>
        <sz val="10"/>
        <color rgb="FF000000"/>
        <rFont val="Calibri"/>
        <family val="2"/>
        <charset val="1"/>
      </rPr>
      <t>COFINS</t>
    </r>
    <r>
      <rPr>
        <sz val="10"/>
        <color rgb="FF000000"/>
        <rFont val="Calibri"/>
        <family val="2"/>
        <charset val="1"/>
      </rPr>
      <t xml:space="preserve"> – Contribuição para o Financiamento da Seguridade Social: A alíquota depende do enquadramento fiscal e tributário da empresa.
</t>
    </r>
    <r>
      <rPr>
        <b/>
        <sz val="10"/>
        <color rgb="FF000000"/>
        <rFont val="Calibri"/>
        <family val="2"/>
        <charset val="1"/>
      </rPr>
      <t>PIS</t>
    </r>
    <r>
      <rPr>
        <sz val="10"/>
        <color rgb="FF000000"/>
        <rFont val="Calibri"/>
        <family val="2"/>
        <charset val="1"/>
      </rPr>
      <t xml:space="preserve"> - Programa de Integração Social: A alíquota depende do enquadramento fiscal e tributário da empresa.
</t>
    </r>
    <r>
      <rPr>
        <b/>
        <sz val="10"/>
        <color rgb="FF000000"/>
        <rFont val="Calibri"/>
        <family val="2"/>
        <charset val="1"/>
      </rPr>
      <t>ISS</t>
    </r>
    <r>
      <rPr>
        <sz val="10"/>
        <color rgb="FF000000"/>
        <rFont val="Calibri"/>
        <family val="2"/>
        <charset val="1"/>
      </rPr>
      <t xml:space="preserve"> - Pode ser isento, ou variar até 5%, conforme legislação municipal.</t>
    </r>
  </si>
  <si>
    <t>Itens em que podem ocorrer variações:</t>
  </si>
  <si>
    <t>(1- I)</t>
  </si>
  <si>
    <r>
      <t xml:space="preserve">BDI =( </t>
    </r>
    <r>
      <rPr>
        <u/>
        <sz val="10"/>
        <rFont val="Calibri"/>
        <family val="2"/>
        <scheme val="minor"/>
      </rPr>
      <t>(1+AC+S+R+G) x (1+DF) x (1+L)  - 1</t>
    </r>
    <r>
      <rPr>
        <sz val="10"/>
        <rFont val="Calibri"/>
        <family val="2"/>
        <scheme val="minor"/>
      </rPr>
      <t>)  x 100</t>
    </r>
  </si>
  <si>
    <t xml:space="preserve"> CUSTOS UNITÁRIOS R$</t>
  </si>
  <si>
    <t>m²</t>
  </si>
  <si>
    <t>2.1</t>
  </si>
  <si>
    <t>2.2</t>
  </si>
  <si>
    <t>4.1</t>
  </si>
  <si>
    <t>4.2</t>
  </si>
  <si>
    <t>1.3</t>
  </si>
  <si>
    <t>1.4</t>
  </si>
  <si>
    <t>1.5</t>
  </si>
  <si>
    <t>1.6</t>
  </si>
  <si>
    <t>1.7</t>
  </si>
  <si>
    <t>2.4</t>
  </si>
  <si>
    <t>2.5</t>
  </si>
  <si>
    <t>m</t>
  </si>
  <si>
    <t>3.1</t>
  </si>
  <si>
    <t>6.1</t>
  </si>
  <si>
    <t>7.1</t>
  </si>
  <si>
    <t>7.2</t>
  </si>
  <si>
    <t>7.3</t>
  </si>
  <si>
    <t>8.1</t>
  </si>
  <si>
    <t>8.2</t>
  </si>
  <si>
    <t>8.3</t>
  </si>
  <si>
    <t>8.4</t>
  </si>
  <si>
    <t>8.5</t>
  </si>
  <si>
    <t>9.1</t>
  </si>
  <si>
    <t>1.8</t>
  </si>
  <si>
    <t>1.9</t>
  </si>
  <si>
    <t>1.10</t>
  </si>
  <si>
    <t>1.11</t>
  </si>
  <si>
    <t>1.13</t>
  </si>
  <si>
    <t>1.14</t>
  </si>
  <si>
    <t>1.15</t>
  </si>
  <si>
    <t>1.16</t>
  </si>
  <si>
    <t>2.6</t>
  </si>
  <si>
    <t>2.7</t>
  </si>
  <si>
    <t>2.8</t>
  </si>
  <si>
    <t>2.9</t>
  </si>
  <si>
    <t>3.2</t>
  </si>
  <si>
    <t>3.3</t>
  </si>
  <si>
    <t>3.4</t>
  </si>
  <si>
    <t>3.5</t>
  </si>
  <si>
    <t>3.6</t>
  </si>
  <si>
    <t>3.7</t>
  </si>
  <si>
    <t>3.8</t>
  </si>
  <si>
    <t>3.9</t>
  </si>
  <si>
    <t>3.10</t>
  </si>
  <si>
    <t>cj</t>
  </si>
  <si>
    <t>13.1</t>
  </si>
  <si>
    <t>SERVIÇOS COMPLEMENTARES ELÉTRICA/AUTOMAÇÃO/TELEFÔNICO</t>
  </si>
  <si>
    <t xml:space="preserve"> </t>
  </si>
  <si>
    <t>Alumínio:</t>
  </si>
  <si>
    <t>kg</t>
  </si>
  <si>
    <t>TOTAL GERAL COM BDI</t>
  </si>
  <si>
    <t>TOTAL GERAL</t>
  </si>
  <si>
    <t>Fornecimento de lona preta para proteção de mobiliário durante as obras</t>
  </si>
  <si>
    <t>m³</t>
  </si>
  <si>
    <t>unid.</t>
  </si>
  <si>
    <t>Ferro:</t>
  </si>
  <si>
    <t>6.3</t>
  </si>
  <si>
    <t>REVESTIMENTOS</t>
  </si>
  <si>
    <t>PINTURA</t>
  </si>
  <si>
    <t>ADESIVOS</t>
  </si>
  <si>
    <t>PORTA CARTAZES</t>
  </si>
  <si>
    <t>Pintura INTERNA</t>
  </si>
  <si>
    <t>MOBILIÁRIO</t>
  </si>
  <si>
    <t>DIVERSOS</t>
  </si>
  <si>
    <t>10.1</t>
  </si>
  <si>
    <t>10.2</t>
  </si>
  <si>
    <t>11.1</t>
  </si>
  <si>
    <t>11.2</t>
  </si>
  <si>
    <t>13.2</t>
  </si>
  <si>
    <t>6.2</t>
  </si>
  <si>
    <t>8.6</t>
  </si>
  <si>
    <t>9.2</t>
  </si>
  <si>
    <t>Canaleta alumínio 73x25 dupla c/ tampa de encaixe - branca</t>
  </si>
  <si>
    <t>Caixa de alumínio 100x100x50mm com altura específica para canaleta 73x25mm</t>
  </si>
  <si>
    <t>4.3</t>
  </si>
  <si>
    <t>4.5</t>
  </si>
  <si>
    <t>4.6</t>
  </si>
  <si>
    <t>CORTINA AUTOMATIZADA</t>
  </si>
  <si>
    <t xml:space="preserve"> m</t>
  </si>
  <si>
    <t>Derivação lateral para eletroduto</t>
  </si>
  <si>
    <t>Quadro de comando com dimensões mínimas de 500x400x200mm - CD Cortina</t>
  </si>
  <si>
    <t>Derivação saída 3 eletrodutos 1" p/Canaleta de Alumínio de 73x25mm</t>
  </si>
  <si>
    <t>6.4</t>
  </si>
  <si>
    <t>6.5</t>
  </si>
  <si>
    <t>6.7</t>
  </si>
  <si>
    <t>6.8</t>
  </si>
  <si>
    <t>6.9</t>
  </si>
  <si>
    <t>2.10</t>
  </si>
  <si>
    <t>Cabo para alarme  CCI de 10 vias na cor branca em PVC, condutores de bitola 0,5mm² em cobre eletrolítico estanhados, isolação PVC cores sólidas.</t>
  </si>
  <si>
    <t>12.1</t>
  </si>
  <si>
    <t>12.2</t>
  </si>
  <si>
    <t>13.3</t>
  </si>
  <si>
    <t>10.3</t>
  </si>
  <si>
    <t>Cabo para alarme  CCI de 10 vias na cor branca em PVC, condutores de bitola 0,5mm2 em cobre eletrolítico estanhados, isolação PVC  cores sólidas. Para interligação do Módulo da Central de Alarme com a caixa de comando do CD TIMER na retaguarda dos ATMs.</t>
  </si>
  <si>
    <t>CORTINA METÁLICA</t>
  </si>
  <si>
    <t>Película lisa jateada na metade superior e intercalada (tipo venetian) 10 mm branco x 4 mm vazado na metade inferior, conforme detalhamento, no divisor de sigilo</t>
  </si>
  <si>
    <t>14.1</t>
  </si>
  <si>
    <t>Processo</t>
  </si>
  <si>
    <t>ADMINISTRAÇÃO DE OBRA</t>
  </si>
  <si>
    <t>x,xx</t>
  </si>
  <si>
    <t>Plano de Gerenciamento de Resíduos da Construção Civil – PGRCC</t>
  </si>
  <si>
    <t xml:space="preserve"> unid.</t>
  </si>
  <si>
    <t>ART - Anotação de Responsabilidade Técnica - Faixa 03 -  Contratos acima de R$ 15.000,01</t>
  </si>
  <si>
    <t>SERVIÇOS PRELIMINARES / INSTALAÇÕES PROVISÓRIAS</t>
  </si>
  <si>
    <t>Destinação de resíduos com entrega de Manifesto de Transporte de Resíduos e o Recibo de Destinação de Resíduos por empresa licenciada</t>
  </si>
  <si>
    <t>DEMOLIÇÃO / REMANEJAMENTO / REMOÇÃO</t>
  </si>
  <si>
    <t>3.11</t>
  </si>
  <si>
    <t>3.12</t>
  </si>
  <si>
    <t>3.13</t>
  </si>
  <si>
    <t>3.14</t>
  </si>
  <si>
    <t>3.15</t>
  </si>
  <si>
    <t>3.16</t>
  </si>
  <si>
    <t>3.17</t>
  </si>
  <si>
    <t>Remoção de entulho diverso, incluindo caçamba, servente e carreto</t>
  </si>
  <si>
    <t>6.6</t>
  </si>
  <si>
    <t>DIVISÓRIAS / PAINÉIS / FORROS</t>
  </si>
  <si>
    <t>CARPINTARIA / MARCENARIA / MOBILIÁRIO</t>
  </si>
  <si>
    <t>SERRALHERIA</t>
  </si>
  <si>
    <t>13.4</t>
  </si>
  <si>
    <t>13.5</t>
  </si>
  <si>
    <t>FERRAGENS</t>
  </si>
  <si>
    <t xml:space="preserve"> cj</t>
  </si>
  <si>
    <t>Mola hidráulica de piso sem travamento</t>
  </si>
  <si>
    <t>Trava de segurança redonda embutida cromada, tetrachave, ref. Papaiz Pítones 140</t>
  </si>
  <si>
    <t>VIDRAÇARIA</t>
  </si>
  <si>
    <t>15.1</t>
  </si>
  <si>
    <t>15.2</t>
  </si>
  <si>
    <t>16.1</t>
  </si>
  <si>
    <t>16.2</t>
  </si>
  <si>
    <t>16.3</t>
  </si>
  <si>
    <t>Abraçadeiras de Velcro 16mm Hellerman ou similar para amarração cabos e patch-cords (20 unidades)</t>
  </si>
  <si>
    <t>Curva 90º metálica - específica de canaleta de alumínio 73x25mm</t>
  </si>
  <si>
    <t>INFRAESTRUTURA PARA TROCA DE RACKS</t>
  </si>
  <si>
    <t>Suporte para canaleta de alumínio p/três blocos com duas tomadas tipo bloco NBR 20A (PRETA) mais um bloco cego na cor branca (Identificar com EExx conforme circuito existente em adesivo em poliéster autocolante fundo branco e letras pretas).</t>
  </si>
  <si>
    <t>Canaleta de alumínio duplo c/ tampa 73x45mm</t>
  </si>
  <si>
    <t>Curva 90º de PVC (interna e externa) específica de canaleta de alumínio 73x45mm</t>
  </si>
  <si>
    <t>Curva metálica 73x45mm dupla c/ tampa de encaixe - branca</t>
  </si>
  <si>
    <t>Caixa de alumínio 100x100x50 com altura específica para canaleta 73X45mm</t>
  </si>
  <si>
    <t>Régua com 8 tomadas para racks 19" com ângulo de 45º</t>
  </si>
  <si>
    <t>Bloco de inserção engate rápido com corte M10 LSA Plus com bastidor completo</t>
  </si>
  <si>
    <t>patch cord azul 1,0 mts para o Rack</t>
  </si>
  <si>
    <t>patch cord verde 1,0 mts para o Rack</t>
  </si>
  <si>
    <t>Caixa passagem condulete 25mm com tampa cega pintada de branco onde ficar aparente - Para interligação da caixa de comando atrás da máscara com porta automatizada da fachada</t>
  </si>
  <si>
    <t>Caixa passagem condulete 25mm com tampa cega pintada de branco onde ficar aparente - Para interligação da caixa de comando atrás da máscara com eletrocalha elétrica, motor da porta automatizada e complementação da tubulação de alarme</t>
  </si>
  <si>
    <t>Porta de alumínio anodizado cor branca, uma folha de abrir, 100x210cm</t>
  </si>
  <si>
    <t>Película lisa intercalada (tipo venetian) 10 mm branco x 4 mm vazado, no divisor de sigilo</t>
  </si>
  <si>
    <t>PROGRAMAÇÃO VISUAL INTERNA</t>
  </si>
  <si>
    <t>A2 PO - Adesivo Passa Objetos</t>
  </si>
  <si>
    <t>A1-LP - Adesivo Logo padrão</t>
  </si>
  <si>
    <t>A3 SIA</t>
  </si>
  <si>
    <t>A4 SIA CG</t>
  </si>
  <si>
    <t>A6 - puxe / empurre</t>
  </si>
  <si>
    <t>PLACAS SUSPENSAS - tamanho 520x140mm</t>
  </si>
  <si>
    <t>PLACAS SUSPENSAS - tamanho 590x320mm</t>
  </si>
  <si>
    <t>PS4 - Preferencial</t>
  </si>
  <si>
    <t>PS2 - Caixas</t>
  </si>
  <si>
    <t>PS5 - ATPF - Atendimento Pessoa Física</t>
  </si>
  <si>
    <t>PS7 - NPF - Negócios Pessoa Física</t>
  </si>
  <si>
    <t>PS10- GG - Gerente Geral</t>
  </si>
  <si>
    <t>PS11- GA - Gerente Adjunto</t>
  </si>
  <si>
    <t>PLACAS PORTA - TIPO 1 - tamanho 300x80mm</t>
  </si>
  <si>
    <t>PP1 - Privativo para Funcionários</t>
  </si>
  <si>
    <t>PLACAS ESPECIAIS - BRAILE</t>
  </si>
  <si>
    <t>PP14 - PRESS - 240x130mm</t>
  </si>
  <si>
    <t>PP15 - AG e HOR - 300x175mm</t>
  </si>
  <si>
    <t>PC INFORMA - Porta cartaz padrão para informativos 485x335mm</t>
  </si>
  <si>
    <t>PC TARIFAS - Porta cartaz padrão para tarifas 540x470mm</t>
  </si>
  <si>
    <t>11.1.1</t>
  </si>
  <si>
    <t>11.1.2</t>
  </si>
  <si>
    <t>11.1.4</t>
  </si>
  <si>
    <t>11.1.5</t>
  </si>
  <si>
    <t>11.1.6</t>
  </si>
  <si>
    <t>UNIDADE</t>
  </si>
  <si>
    <t>Grade Interna de ferro chumbada no piso e na laje, com barras redondas verticais de diâmetro 5/8" a cada 8cm e barras chatas transversais bitola 1.1/2x5/16" a cada 60cm. Fundo antiferruginoso tipo zarcão. A empresa deverá fornecer um dossiê de instalação, com imagens ilustrativas de todas as etapas de execução da grade. Medidas devem ser conferidas no local. A ser instalada nos vidros da sala de autoatendimento - locais indicados.</t>
  </si>
  <si>
    <t>Mascara padrão novo, completa com tampões, para máquinas de autoatendimento</t>
  </si>
  <si>
    <t>Unid.</t>
  </si>
  <si>
    <t>PROGRAMAÇÃO VISUAL EXTERNA</t>
  </si>
  <si>
    <t>11.1.3</t>
  </si>
  <si>
    <t>Pintura EXTERNA</t>
  </si>
  <si>
    <t>11.2.1</t>
  </si>
  <si>
    <t>11.2.2</t>
  </si>
  <si>
    <t>15.3</t>
  </si>
  <si>
    <t>1.17</t>
  </si>
  <si>
    <t>1.18</t>
  </si>
  <si>
    <t>1.19</t>
  </si>
  <si>
    <t>Fita Isolante preta rolo 10 m.</t>
  </si>
  <si>
    <t xml:space="preserve">Cabo de cobre unipolar #2,5mm² flexível HF (Não Halogenado), 70°C  450/750V AFUMEX, AFITOX ou similar </t>
  </si>
  <si>
    <t>Caixa de passagem condulete diâm. 25 mm com tampa cega.  Para instalação ponto de rede na sala do Nobreak, próximo ao equipamento Nobreak.</t>
  </si>
  <si>
    <t>Disjuntores Tripolar/4,5kA</t>
  </si>
  <si>
    <t>Centro de Distribuição tipo Quadro de Comando para Caixa p/ reversora - GSP.1</t>
  </si>
  <si>
    <t>un</t>
  </si>
  <si>
    <t xml:space="preserve">Condutor unipolar flexível HF (não halogenado), seção 2,5 mm² - 750 V, 70° C. Ref. Afumex, Afitox ou equivalente. </t>
  </si>
  <si>
    <t>Derivação saída 3 eletrodutos 1" p/Canaleta de Alumínio de 73x45mm</t>
  </si>
  <si>
    <t>Retirada de Rack existente e descartar.</t>
  </si>
  <si>
    <t>Conjunto de 10 (5+5) metros de cabo coaxial 75 Ohms na cor preta RF75 0,4/2,5 com conector tipo BNC reto com solda e conector tipo BNC angular com rosca e solda (mini)</t>
  </si>
  <si>
    <t>Desmontagem elétrico e lógico dos CASHES/TMNs/TMcs</t>
  </si>
  <si>
    <t>Ligação da drenagem dos condicionadores aos pontos de dreno termicamente isoladas</t>
  </si>
  <si>
    <t>Calço amortecedor de vibração construído em neoprene</t>
  </si>
  <si>
    <t>PGDM</t>
  </si>
  <si>
    <t>Condutor unipolar flexível HF (não halogêneo), seção 4,0 mm² - 750 V, 70° C. Ref. Afumex, Afitox ou equivalente. Circuito estabilizado da porta automatizada</t>
  </si>
  <si>
    <t>2.3</t>
  </si>
  <si>
    <t>6.10</t>
  </si>
  <si>
    <t>6.11</t>
  </si>
  <si>
    <t>6.12</t>
  </si>
  <si>
    <t>6.13</t>
  </si>
  <si>
    <t>6.14</t>
  </si>
  <si>
    <t>6.15</t>
  </si>
  <si>
    <t>2.11</t>
  </si>
  <si>
    <t>2.12</t>
  </si>
  <si>
    <t>2.13</t>
  </si>
  <si>
    <t>Sensor de Presença para interruptor de Embutir (Instalar no lugar do interruptor nos banheiros).</t>
  </si>
  <si>
    <t>Luminária Plafon Branca, quadrada, de SOBREPOR, 10W, 6000K, diâmetro 30 cm. Retirar e descartar as luminárias existentes. (Banheiros e corredor da retaguarda)</t>
  </si>
  <si>
    <t>Luminária Arandela tipo tartaruga (Uso externo) Painel LED 15W, IP65, 4000K branco neutro, 1200 lm, vida útil 25.000 horas, branca. Marca G-Light ou similar. (Ligar no Timer da iluminação Externa)</t>
  </si>
  <si>
    <t>Desmontagem e descarte de refletores tipo HQI existentes.</t>
  </si>
  <si>
    <t xml:space="preserve">Módulo Autônomo de emergência com dois faróis de 32Led´s cada e bateria 12v-7Ah com extensão para instalação dos faróis em separado na sala do Autoatendimento + suporte metálico p/ fixação da bateria </t>
  </si>
  <si>
    <t>Módulo Autonomo de emergência tipo balizamento com indicação de SAÍDA, 500-800 lm, 220/127V, 80 led´s, 6V-4.5Ah, autonomia mínima de 4 horas, gabinete em metal, pintura epoxi. Technomaster ou equivalente.</t>
  </si>
  <si>
    <t>Caixa de passagem c/ tampa cega tipo condulete diam 20mm(3/4")</t>
  </si>
  <si>
    <t>Módulo Autônomo de emergência com dois faróis de 32 Led´s cada com bateria 12V-7Ah c/ suporte metálico p/ fixação da bateria</t>
  </si>
  <si>
    <t>ILUMINAÇÃO DE EMERGÊNCIA</t>
  </si>
  <si>
    <t>Desinstalar e instalar de TV no armário divisor de sigilo</t>
  </si>
  <si>
    <t>KIT ATM BANRISUL COMPOSTO POR:</t>
  </si>
  <si>
    <t>Contactora WEG CWM18 A</t>
  </si>
  <si>
    <t>Quadro de comando com dimensões mínimas de 500x400x200mm, com canaleta de PVC e trilhos para fixação dos equipamentos - CD-Timer</t>
  </si>
  <si>
    <t>4.7</t>
  </si>
  <si>
    <t>4.8</t>
  </si>
  <si>
    <t>KIT ATM BANRISUL E CD TIMER AUTOMATIZADO</t>
  </si>
  <si>
    <t>Caixa de passagem condulete diâm. 25 mm com RJ45 fêmea.</t>
  </si>
  <si>
    <t>6.16</t>
  </si>
  <si>
    <t>6.17</t>
  </si>
  <si>
    <t>6.18</t>
  </si>
  <si>
    <t>6.19</t>
  </si>
  <si>
    <t>6.20</t>
  </si>
  <si>
    <t>6.21</t>
  </si>
  <si>
    <t>6.22</t>
  </si>
  <si>
    <t>6.23</t>
  </si>
  <si>
    <t>6.24</t>
  </si>
  <si>
    <t>6.25</t>
  </si>
  <si>
    <t>6.26</t>
  </si>
  <si>
    <t>Condutor unipolar flexível HF (não halogenado), seção 2,5 mm² - 750 V, 70° C. Ref. Afumex, Afitox ou equivalente</t>
  </si>
  <si>
    <t>Cabo tipo PP 3x1,5mm² para as extensões elétricas</t>
  </si>
  <si>
    <t>Plug  tipo Macho novo padrão 10A.</t>
  </si>
  <si>
    <t>Spiral tube para organizar os cabos nas mesas e caixas BRANCO</t>
  </si>
  <si>
    <t>Cabo de força para PC com plug e fêmea PR 3 metros - ref. 10243 - Retirar na BAGERGS</t>
  </si>
  <si>
    <t>CABEAMENTO ESTRUTURADO E INFRAESTRUTURA ELÉTRICA E LÓGICA PARA MESAS ATENDIMENTO, TROCA DE PORTAEQUIPAMENTOS E PONTO FRAGMENTADORA</t>
  </si>
  <si>
    <t>7.4</t>
  </si>
  <si>
    <t>7.5</t>
  </si>
  <si>
    <t>7.6</t>
  </si>
  <si>
    <t>7.7</t>
  </si>
  <si>
    <t>7.8</t>
  </si>
  <si>
    <t>7.9</t>
  </si>
  <si>
    <t>7.10</t>
  </si>
  <si>
    <t>8.7</t>
  </si>
  <si>
    <t>8.8</t>
  </si>
  <si>
    <t>9.5</t>
  </si>
  <si>
    <t>9.6</t>
  </si>
  <si>
    <t>9.8</t>
  </si>
  <si>
    <t>10.4</t>
  </si>
  <si>
    <t>10.5</t>
  </si>
  <si>
    <t>10.6</t>
  </si>
  <si>
    <t>10.7</t>
  </si>
  <si>
    <t>10.8</t>
  </si>
  <si>
    <t>10.9</t>
  </si>
  <si>
    <t>Instalar infraestrutura para iluminação da testeira na fachada da agência junto com circuito da iluminação externa</t>
  </si>
  <si>
    <t>Desinstalar ponto elétrico de TV de tubo do pilar na plataforma de atendimento</t>
  </si>
  <si>
    <t>Retirada de toda infraestrutura elétrica, lógica, telefônica e de alarme que não serão mais utilizadas nas paredes e acima do forro e na SAA e descartar.</t>
  </si>
  <si>
    <t>QUADROS DE DISTRIBUIÇÃO ELÉTRICA</t>
  </si>
  <si>
    <t>Retirada de central telefônica antiga na sala do nobreak e descartar</t>
  </si>
  <si>
    <t>Troca de interruptores, tampas cegas e tomadas de 10A/220V de embutir por brancas</t>
  </si>
  <si>
    <t>Contactora WEG CWM25 A - Ar Condicionado - Com infraestrutura</t>
  </si>
  <si>
    <t>Módulo Autonomo de emergência tipo balizamento com indicação de SAÍDA DE EMERGÊNCIA, 500-800 lm, 220/127V, 80 led´s, 6V-4.5Ah, autonomia mínima de 4 horas, gabinete em metal, pintura epoxi. Technomaster ou equivalente.</t>
  </si>
  <si>
    <t xml:space="preserve"> - Kit de Suportes de fixação para porta de Alumínio ou vidro temperado. (Retirar na BAGERGS)</t>
  </si>
  <si>
    <t xml:space="preserve"> - Eletroímã 150Kgf com Sensor (Retirar na BAGERGS)</t>
  </si>
  <si>
    <t xml:space="preserve"> - Fonte de alimentação com carregador flutuante de bateria (Retirar na BAGERGS)</t>
  </si>
  <si>
    <t xml:space="preserve"> - 01 Botoeira de acionamento Preta (NF) (interno) - Retirar botoeira amarela superior e instalar botoeira preta em série com a chave pacri. (Retirar na BAGERGS)</t>
  </si>
  <si>
    <t>Bateria selada 12V 7Ah (Retirar na BAGERGS)</t>
  </si>
  <si>
    <t>Cilindro contato elétrico pacri - segredos iguais com segredo 3212 padrão Banrisul (Retirar na BAGERGS)</t>
  </si>
  <si>
    <t>mês</t>
  </si>
  <si>
    <t>Remoção de adesivos de fachada</t>
  </si>
  <si>
    <t>MATERIAIS E EQUIPAMENTOS</t>
  </si>
  <si>
    <t>AC AUTOATENDIMENTO</t>
  </si>
  <si>
    <t>1.1.1</t>
  </si>
  <si>
    <t>Condicionador de ar split tipo Built in inverter 36.000btu/h ciclo reverso (unidade condensadora) Ref.: RZQ36AVL Daikin</t>
  </si>
  <si>
    <t>UNID.</t>
  </si>
  <si>
    <t>1.1.2</t>
  </si>
  <si>
    <t>Condicionador de ar split tipo Built in inverter 36.000btu/h (unidade evaporadora) Ref.FBQ36AVL Daikin</t>
  </si>
  <si>
    <t>1.1.3</t>
  </si>
  <si>
    <t>Tubo de cobre flexível sem costura 3/8" - 0,79mm (0,193kg/m) - ref. Eluma</t>
  </si>
  <si>
    <t>1.1.4</t>
  </si>
  <si>
    <t>Tubo de cobre flexível sem costura 5/8" - 0,79mm (0,333kg/m) - ref. Eluma</t>
  </si>
  <si>
    <t>1.1.5</t>
  </si>
  <si>
    <t xml:space="preserve">Tubo de espuma elastomérica flexível 3/8" - ref. Armacell Armaflex AF R-60 </t>
  </si>
  <si>
    <t>1.1.6</t>
  </si>
  <si>
    <t>Tubo de espuma elastomérica flexível 5/8" - ref. Armacell Armaflex AF R-15</t>
  </si>
  <si>
    <t>1.1.7</t>
  </si>
  <si>
    <t>Junta Flexível de aço galvanizado e lona de PVC (7x10x7)cm - ref. Multivac</t>
  </si>
  <si>
    <t>pç</t>
  </si>
  <si>
    <t>1.1.8</t>
  </si>
  <si>
    <t>Duto em chapa de aço galvanizado #26 com isolamento térmico com manta de lã de vidro, e=38mm</t>
  </si>
  <si>
    <t>1.1.9</t>
  </si>
  <si>
    <t>Grelha de ventilação de alumínio, aletas horizontais ajustáveis individualmente, dupla deflexão, com registro, LxH (625x425)mm - ref. TROX AT-DG</t>
  </si>
  <si>
    <t>1.1.10</t>
  </si>
  <si>
    <t>Par de suporte para ar condicionado do tipo split (unidade evaporadora)</t>
  </si>
  <si>
    <t>1.1.11</t>
  </si>
  <si>
    <t>Par de suporte galvanizado/inox para ar condicionado do tipo split (unidade condensadora) até 36.000Btu/h</t>
  </si>
  <si>
    <t>1.1.12</t>
  </si>
  <si>
    <t>Interligações elétricas e de comando (Evaporadora e condensadora) para instalações até 15metros</t>
  </si>
  <si>
    <t>conj.</t>
  </si>
  <si>
    <t>1.1.13</t>
  </si>
  <si>
    <t>AC AGÊNCIA</t>
  </si>
  <si>
    <t>1.2.2</t>
  </si>
  <si>
    <t>1.2.3</t>
  </si>
  <si>
    <t>1.2.4</t>
  </si>
  <si>
    <t>1.2.5</t>
  </si>
  <si>
    <t>1.2.6</t>
  </si>
  <si>
    <t>1.2.7</t>
  </si>
  <si>
    <t>Calha plástica para acabamento externo da linhas frigorígenas.</t>
  </si>
  <si>
    <t>1.2.8</t>
  </si>
  <si>
    <t>1.2.9</t>
  </si>
  <si>
    <t>1.2.10</t>
  </si>
  <si>
    <t>1.2.11</t>
  </si>
  <si>
    <t>1.2.12</t>
  </si>
  <si>
    <t>1.2.13</t>
  </si>
  <si>
    <t>Gás refrigerante R-410A</t>
  </si>
  <si>
    <t>1.2.14</t>
  </si>
  <si>
    <t>1.2.15</t>
  </si>
  <si>
    <t>1.2.16</t>
  </si>
  <si>
    <t>VENTILAÇÃO E EXAUSTÃO</t>
  </si>
  <si>
    <t>Ventilador heliocentrífugo vazão mínima 1000 m³/h, com elemento acústico, fabricado em material plástico, rolamentos de esferas de lubrificação permanente, corpo do motor desmontável, motor de 02 velocidades. Acionamento por termostato (Velocidade alta).
REF.: MODELO TD-SILENT-1000/200 DA SOLER &amp; PALAU OU EQUIVALENTE.</t>
  </si>
  <si>
    <t>Tomada de ar exterior com veneziana, tela de proteção, registro e filtro G4, LxH (497x497)mm - ref. TROX VDF-711</t>
  </si>
  <si>
    <t>Difusor de 1 via, equipado com registro de lâminas opostas. Tamanho 1 (fornecido na cor branca).</t>
  </si>
  <si>
    <t>Temporizador horário semanal modelo RTST-20 da Coel ou similar.</t>
  </si>
  <si>
    <t>Chave seletora 3 posições: Aut/Desl/Man</t>
  </si>
  <si>
    <t>Veneziana de alumínio com lâminas horizontais fixas espaçadas em 25mm, com tela de proteção, LxH (497x497)mm - ref. TROX AWK</t>
  </si>
  <si>
    <t>Acessórios diversos (cabos, borneira, contatoras, conduletes, cola) para instalação e montagem</t>
  </si>
  <si>
    <t>Ventilador/exaustor axial D=300mm V=1500m³/h - ref. Ventisilva E30M6</t>
  </si>
  <si>
    <t>Termostato on/off com dial e tecla liga/desliga</t>
  </si>
  <si>
    <t>Condicionador de ar split tipo teto inverter 32.000btu/h ciclo reverso (unidade condensadora e evaporadora) Ref.: AOBA36LFTL Fujitsu</t>
  </si>
  <si>
    <t>Condicionador de ar split tipo hi-wall inverter 12.000btu/h ciclo reverso (unidade condensadora e evaporadora) Ref.: 38MBQA12M5/42MBQA12M5 Midea Carrier</t>
  </si>
  <si>
    <t>Tubo de cobre flexível sem costura 1/2" - 0,79mm (0,263kg/m) - ref. Eluma</t>
  </si>
  <si>
    <t>Tubo de cobre flexível sem costura 1/4" - 0,79mm (0,123kg/m) - ref. Eluma</t>
  </si>
  <si>
    <t>Tubo de espuma elastomérica flexível 1/4" - ref. Armacell Armaflex AF R-32</t>
  </si>
  <si>
    <t xml:space="preserve">Tubo de espuma elastomérica flexível 1/2" - ref. Armacell Armaflex AF R-12 </t>
  </si>
  <si>
    <t>Desinstalação de condicionador de ar split tipo  piso teto 36.000btu/h (unidade condensadora)</t>
  </si>
  <si>
    <t>Desinstalação de condicionador de ar split tipo piso teto 36.000btu/h (unidade evaporadora)</t>
  </si>
  <si>
    <t>Duto circular em PVC, linha leve, ø200mm</t>
  </si>
  <si>
    <t>Grade para proteção de condensadora, pintada na cor branco, com abertura para acesso à manutenção. Fornecer com cadeado.</t>
  </si>
  <si>
    <t>Fornecimento e Instalação de cortina metálica (porta de enrolar) com interface para automação, conforme especificações do "Memorial para Fornecimento e Instalação de Cortinas Metálicas com Interface para Automação – ver. 9.20".
- dimensões da porta:  3,60m x 3,40 m (largura x altura)</t>
  </si>
  <si>
    <t>1.2.1</t>
  </si>
  <si>
    <t>1.2.17</t>
  </si>
  <si>
    <t>1.2.18</t>
  </si>
  <si>
    <t>1.2.19</t>
  </si>
  <si>
    <t>1.2.20</t>
  </si>
  <si>
    <t>1.2.21</t>
  </si>
  <si>
    <t xml:space="preserve">Cabo de cobre unipolar #4,0mm² flexível HF (Não Halogenado), 70°C  450/750V AFUMEX, AFITOX ou similar </t>
  </si>
  <si>
    <t>Disjuntor monopolar 4,5kA - 16A - tipo 5SX1 Siemens ou equivalente - (Retirar na BAGERGS)</t>
  </si>
  <si>
    <t>Disjuntor monopolar 4,5kA - 20A - tipo 5SX1 Siemens ou equivalente - (Retirar na BAGERGS)</t>
  </si>
  <si>
    <t>Remoção de esquadrias de alumínio da fachada</t>
  </si>
  <si>
    <t>Adaptações e ajustes nas esquadrias da fachada</t>
  </si>
  <si>
    <r>
      <t xml:space="preserve"> m</t>
    </r>
    <r>
      <rPr>
        <vertAlign val="superscript"/>
        <sz val="8"/>
        <rFont val="Arial"/>
        <family val="2"/>
      </rPr>
      <t>2</t>
    </r>
  </si>
  <si>
    <t>Remoção de Piso tátil colado</t>
  </si>
  <si>
    <t>Remoção e descaracterização de pórtico de acesso luminoso</t>
  </si>
  <si>
    <t>Remoção  e descaracterização de testeira luminosa de fachada</t>
  </si>
  <si>
    <t>0111/2022</t>
  </si>
  <si>
    <t>Demolição de grade metálica - janela sala cofre</t>
  </si>
  <si>
    <t>Alvenaria com bloco cerâmico furado 14x19x39cm, e=14cm, com argamassa mista de cal hidratada traço 1:2:8, para fechamento da janela da sala cofre</t>
  </si>
  <si>
    <t>Chapisco interno/externo, com argamassa de cimento e areia sem peneirar, traço 1:3, e=5mm. Alvenaria nova na sala cofre</t>
  </si>
  <si>
    <t>Remoção do vidro temperado da fachada.</t>
  </si>
  <si>
    <t>Forro acústico de Fibra Mineral Removível, modulação 625x625x15mm, apoiados em perfis metálicos tipo "T" suspensos por perfis rígidos - ref. Armstrong, Sahara</t>
  </si>
  <si>
    <t>Fundo para madeira</t>
  </si>
  <si>
    <t>Remoção de película do vidro da fachada</t>
  </si>
  <si>
    <t>Remoção de persianas horizontais e verticais</t>
  </si>
  <si>
    <t>Tela Otis, em requadro de ferro, chumbado à alvenaria. Instalação externa. Janelas dos banheiros e copa.</t>
  </si>
  <si>
    <t>Porta em vidro temperado e=10 mm, medidas 100x210, abertura para fora, para pórtico Banrisul Eletrônico, completa com acessórios (puxadores tipo alça, dobradiças, fechaduras/ fecho eletromagnético padrão)</t>
  </si>
  <si>
    <t>A2 T2 - Adesivo Logo Padrão - Portas Fechamento Automático - Horário Agência (10h às 15h)</t>
  </si>
  <si>
    <t>Engenheiro ou arquiteto júnior, com encargos complementares - 10 horas semanais</t>
  </si>
  <si>
    <t xml:space="preserve">Remoção de divisórias e máscaras leves </t>
  </si>
  <si>
    <t>Remoção de forro em placas metálicas/eucatex/ pvc/ madeira</t>
  </si>
  <si>
    <t>Remoção de passa objetos, com ou sem reaproveitamento</t>
  </si>
  <si>
    <r>
      <t xml:space="preserve"> m</t>
    </r>
    <r>
      <rPr>
        <vertAlign val="superscript"/>
        <sz val="8"/>
        <rFont val="Arial"/>
        <family val="2"/>
      </rPr>
      <t>3</t>
    </r>
  </si>
  <si>
    <t>ACESSIBILIDADE</t>
  </si>
  <si>
    <t>Emboço para parede interna ou externa, com argamassa de cimento, cal e areia, traço 1:2:10, e=20mm. Alvenaria nova na sala sala cofre.</t>
  </si>
  <si>
    <t>Reboco para parede interna ou externa, com argamassa de cimento, cal e areia peneirada, traço 1:1:6, e=5mm</t>
  </si>
  <si>
    <t>Divisória de gesso acartonado para parede interna, simples, espessura final 100mm. Alturas variadas, conforme leiaute</t>
  </si>
  <si>
    <t>Porta interna de madeira semi-oca, de uma folha com batente, guarnição e ferragem, 80x210cm, para parede de gesso acartonado.</t>
  </si>
  <si>
    <t>Porta interna de madeira semi-oca, de uma folha com batente, guarnição e ferragem, 90x210cm, para parede de gesso acartonado.</t>
  </si>
  <si>
    <t>Esquadria de alumínio anodizado branco para autoatendimento, série 30, com grade interna, para sala de autoatendimento e hall de entrada. Chumbar na laje/estrutura.</t>
  </si>
  <si>
    <t>Fornecimento e colocação de Vidro liso transparente 6mm, colocado em caixilhos com ou sem baguetes, instalação com gaxeta (sala de autoatendimento e hall)</t>
  </si>
  <si>
    <t>Emassamento de superfície, 02 demãos de massa à base de PVA</t>
  </si>
  <si>
    <t>Pintura látex PVA, 02 demãos, sem emassamento, sobre forro/parede de gesso, cor branco (laje sala nobreak)</t>
  </si>
  <si>
    <t>Pintura a óleo ou esmalte sintético em esquadrias de madeira, 02 demãos, com emassamento - portas de madeira, cor cinza, conforme tom existente. Duas Demãos.</t>
  </si>
  <si>
    <t>Fundo preparador de paredes</t>
  </si>
  <si>
    <t>Pintura acrílica, 02 demãos, sem emassamento sobre alvenarias internas - cor branco. Paredes internas de alvenaria e gesso acartonado</t>
  </si>
  <si>
    <t>Montagem e organização do leiaute fornecido pelo Banco</t>
  </si>
  <si>
    <t>Passa Objetos padrão Banrisul</t>
  </si>
  <si>
    <t>Persiana vertical tipo blackout, Ref. marca Persianet modelo Nuance BK cinza, largura 90 mm, instalada nos locais indicados em planta</t>
  </si>
  <si>
    <t>Limpeza grossa</t>
  </si>
  <si>
    <t>Limpeza fina e verificação final da obra</t>
  </si>
  <si>
    <t>8.1.1</t>
  </si>
  <si>
    <t>8.1.2</t>
  </si>
  <si>
    <t>8.1.3</t>
  </si>
  <si>
    <t>8.1.4</t>
  </si>
  <si>
    <t>8.1.5</t>
  </si>
  <si>
    <t>8.2.1</t>
  </si>
  <si>
    <t>8.2.2</t>
  </si>
  <si>
    <t>11.1.7</t>
  </si>
  <si>
    <t>13.1.1</t>
  </si>
  <si>
    <t>13.1.2</t>
  </si>
  <si>
    <t>13.1.3</t>
  </si>
  <si>
    <t>13.2.1</t>
  </si>
  <si>
    <t>13.1.4</t>
  </si>
  <si>
    <t>13.1.5</t>
  </si>
  <si>
    <t>13.1.6</t>
  </si>
  <si>
    <t>13.1.7</t>
  </si>
  <si>
    <t>13.3.1</t>
  </si>
  <si>
    <t>13.3.2</t>
  </si>
  <si>
    <t>13.4.1</t>
  </si>
  <si>
    <t>13.4.2</t>
  </si>
  <si>
    <t>13.4.3</t>
  </si>
  <si>
    <t>13.4.4</t>
  </si>
  <si>
    <t>13.4.5</t>
  </si>
  <si>
    <t>13.5.1</t>
  </si>
  <si>
    <t>13.6</t>
  </si>
  <si>
    <t>13.6.1</t>
  </si>
  <si>
    <t>13.6.2</t>
  </si>
  <si>
    <t>Enc. Sociais SINAPI-RS MAI/2022</t>
  </si>
  <si>
    <r>
      <t xml:space="preserve">Canaleta metálica branca </t>
    </r>
    <r>
      <rPr>
        <b/>
        <sz val="10"/>
        <rFont val="Calibri"/>
        <family val="2"/>
        <scheme val="minor"/>
      </rPr>
      <t>"X"</t>
    </r>
    <r>
      <rPr>
        <sz val="10"/>
        <rFont val="Calibri"/>
        <family val="2"/>
        <scheme val="minor"/>
      </rPr>
      <t xml:space="preserve"> metálica branca </t>
    </r>
  </si>
  <si>
    <r>
      <t xml:space="preserve">Derivação saída 2 eletrodutos 1" p/Canaleta metálica branca </t>
    </r>
    <r>
      <rPr>
        <b/>
        <sz val="10"/>
        <rFont val="Calibri"/>
        <family val="2"/>
        <scheme val="minor"/>
      </rPr>
      <t>"X"</t>
    </r>
  </si>
  <si>
    <r>
      <t>Tampa terminal para canaleta</t>
    </r>
    <r>
      <rPr>
        <b/>
        <sz val="10"/>
        <rFont val="Calibri"/>
        <family val="2"/>
        <scheme val="minor"/>
      </rPr>
      <t xml:space="preserve"> </t>
    </r>
    <r>
      <rPr>
        <sz val="10"/>
        <rFont val="Calibri"/>
        <family val="2"/>
        <scheme val="minor"/>
      </rPr>
      <t>metálica branca</t>
    </r>
    <r>
      <rPr>
        <b/>
        <sz val="10"/>
        <rFont val="Calibri"/>
        <family val="2"/>
        <scheme val="minor"/>
      </rPr>
      <t xml:space="preserve"> "X"</t>
    </r>
    <r>
      <rPr>
        <sz val="10"/>
        <rFont val="Calibri"/>
        <family val="2"/>
        <scheme val="minor"/>
      </rPr>
      <t xml:space="preserve"> - Branca</t>
    </r>
  </si>
  <si>
    <r>
      <t xml:space="preserve">Cabo de cobre PP Cordplast </t>
    </r>
    <r>
      <rPr>
        <b/>
        <sz val="10"/>
        <rFont val="Calibri"/>
        <family val="2"/>
      </rPr>
      <t>3x#1,5mm²</t>
    </r>
    <r>
      <rPr>
        <sz val="10"/>
        <rFont val="Calibri"/>
        <family val="2"/>
      </rPr>
      <t xml:space="preserve">  HF  (Não Halogenado) 70°C 450/750V AFITOX/AFUMEX ou similar. </t>
    </r>
  </si>
  <si>
    <r>
      <t xml:space="preserve">Cabo de cobre unipolar </t>
    </r>
    <r>
      <rPr>
        <b/>
        <sz val="10"/>
        <rFont val="Calibri"/>
        <family val="2"/>
      </rPr>
      <t>#2,5mm²</t>
    </r>
    <r>
      <rPr>
        <sz val="10"/>
        <rFont val="Calibri"/>
        <family val="2"/>
      </rPr>
      <t xml:space="preserve"> flexível HF (Não Halogenado), 70°C  450/750V AFUMEX, AFITOX ou similar </t>
    </r>
  </si>
  <si>
    <r>
      <t xml:space="preserve">Canaleta metálica branca </t>
    </r>
    <r>
      <rPr>
        <b/>
        <sz val="10"/>
        <rFont val="Calibri"/>
        <family val="2"/>
        <scheme val="minor"/>
      </rPr>
      <t>"X"</t>
    </r>
    <r>
      <rPr>
        <sz val="10"/>
        <rFont val="Calibri"/>
        <family val="2"/>
        <scheme val="minor"/>
      </rPr>
      <t xml:space="preserve"> (Usar nas baixadas da área de público)</t>
    </r>
  </si>
  <si>
    <r>
      <t xml:space="preserve">Curva horizontal ou vertical para canaleta metálica branca </t>
    </r>
    <r>
      <rPr>
        <b/>
        <sz val="10"/>
        <rFont val="Calibri"/>
        <family val="2"/>
        <scheme val="minor"/>
      </rPr>
      <t>"X"</t>
    </r>
    <r>
      <rPr>
        <sz val="10"/>
        <rFont val="Calibri"/>
        <family val="2"/>
        <scheme val="minor"/>
      </rPr>
      <t xml:space="preserve"> - Branca</t>
    </r>
  </si>
  <si>
    <r>
      <t xml:space="preserve">Tampa terminal para canaleta metálica branca </t>
    </r>
    <r>
      <rPr>
        <b/>
        <sz val="10"/>
        <rFont val="Calibri"/>
        <family val="2"/>
        <scheme val="minor"/>
      </rPr>
      <t>"X"</t>
    </r>
    <r>
      <rPr>
        <sz val="10"/>
        <rFont val="Calibri"/>
        <family val="2"/>
        <scheme val="minor"/>
      </rPr>
      <t xml:space="preserve"> - Branca</t>
    </r>
  </si>
  <si>
    <r>
      <t xml:space="preserve">Rack padrão 19" tipo gabinete fechado, porta acrílico com chave, próprio para cabeamento estruturado de </t>
    </r>
    <r>
      <rPr>
        <b/>
        <sz val="10"/>
        <rFont val="Calibri"/>
        <family val="2"/>
        <scheme val="minor"/>
      </rPr>
      <t>24 Us</t>
    </r>
    <r>
      <rPr>
        <sz val="10"/>
        <rFont val="Calibri"/>
        <family val="2"/>
        <scheme val="minor"/>
      </rPr>
      <t>, profundidade 570mm  fixado na parede com UMA bandeja e 07 (SETE) organizadores de cabos em PVC - Cor RAL 7032</t>
    </r>
  </si>
  <si>
    <r>
      <t>Rack padrão 19" tipo gabinete fechado, porta acrílico com chave, próprio para cabeamento estruturado de</t>
    </r>
    <r>
      <rPr>
        <b/>
        <sz val="10"/>
        <rFont val="Calibri"/>
        <family val="2"/>
        <scheme val="minor"/>
      </rPr>
      <t xml:space="preserve"> 16 Us</t>
    </r>
    <r>
      <rPr>
        <sz val="10"/>
        <rFont val="Calibri"/>
        <family val="2"/>
        <scheme val="minor"/>
      </rPr>
      <t>, profundidade 570mm livres internamente, fixado na parede com quatro bandejas de 4 apoios e 64 conjuntos de parafusos porca/gaiola. Cor Cinza RAL 7032.</t>
    </r>
  </si>
  <si>
    <r>
      <t xml:space="preserve">Centro de distribuição montado em caixa tipo de comando de uso aparente para 36 elementos no barramento principal + disjuntor geral e espaço para 08 DR's na parte superior - </t>
    </r>
    <r>
      <rPr>
        <b/>
        <sz val="10"/>
        <rFont val="Calibri"/>
        <family val="2"/>
        <scheme val="minor"/>
      </rPr>
      <t xml:space="preserve">QGBT/CD 01.  </t>
    </r>
    <r>
      <rPr>
        <sz val="10"/>
        <rFont val="Calibri"/>
        <family val="2"/>
        <scheme val="minor"/>
      </rPr>
      <t>(Retirar na BAGERGS)</t>
    </r>
  </si>
  <si>
    <t>ILUMINAÇÃO E ELETROCALHAS</t>
  </si>
  <si>
    <r>
      <t xml:space="preserve">Luminária de embutir em PAINEL LED </t>
    </r>
    <r>
      <rPr>
        <b/>
        <sz val="10"/>
        <rFont val="Calibri"/>
        <family val="2"/>
        <scheme val="minor"/>
      </rPr>
      <t>(4.000K)</t>
    </r>
    <r>
      <rPr>
        <sz val="10"/>
        <rFont val="Calibri"/>
        <family val="2"/>
        <scheme val="minor"/>
      </rPr>
      <t>, 618x618mm, 36W, com moldura de alumínio na cor branca. IRC&gt;80%, Difusor em OS (poliestireno), fluxo luminoso 3600 lumens, bivolt, vida útil 50.000 horas,  Ref.: BKE-168 da Intral ou equivalente técnico.</t>
    </r>
  </si>
  <si>
    <r>
      <t xml:space="preserve">Refletor Holofote 10W </t>
    </r>
    <r>
      <rPr>
        <b/>
        <sz val="10"/>
        <rFont val="Calibri"/>
        <family val="2"/>
        <scheme val="minor"/>
      </rPr>
      <t>com sensor de presença</t>
    </r>
    <r>
      <rPr>
        <sz val="10"/>
        <rFont val="Calibri"/>
        <family val="2"/>
        <scheme val="minor"/>
      </rPr>
      <t>, IP67 para Iluminação externa.</t>
    </r>
  </si>
  <si>
    <t>Sensor de presença omnidirecional  c/retardo 10 min, 220V/127V, 250VA. Retirar interruptores e instalar tampa cega. (Corredor)</t>
  </si>
  <si>
    <t>Desinstalar refletor, eletroduto e cabos na marquise da fachada da agência e descartar.</t>
  </si>
  <si>
    <r>
      <t xml:space="preserve">Porta Equipamento para canaleta metálica branca </t>
    </r>
    <r>
      <rPr>
        <b/>
        <sz val="10"/>
        <rFont val="Calibri"/>
        <family val="2"/>
        <scheme val="minor"/>
      </rPr>
      <t>"X"</t>
    </r>
    <r>
      <rPr>
        <sz val="10"/>
        <rFont val="Calibri"/>
        <family val="2"/>
        <scheme val="minor"/>
      </rPr>
      <t xml:space="preserve"> para TRÊS módulos em ABS com TRÊS TECLAS para INTERRUPTOR.</t>
    </r>
  </si>
  <si>
    <r>
      <t xml:space="preserve">Porta Equipamento para canaleta metálica branca </t>
    </r>
    <r>
      <rPr>
        <b/>
        <sz val="10"/>
        <rFont val="Calibri"/>
        <family val="2"/>
        <scheme val="minor"/>
      </rPr>
      <t>"X"</t>
    </r>
    <r>
      <rPr>
        <sz val="10"/>
        <rFont val="Calibri"/>
        <family val="2"/>
        <scheme val="minor"/>
      </rPr>
      <t xml:space="preserve"> para DOIS módulos em ABS com UMA TECLAS para INTERRUPTOR + BLOCO CEGO.</t>
    </r>
  </si>
  <si>
    <t>Caixa de passagem c/ tampa com um INTERRUPTOR tipo condulete diam 20mm(3/4") (Retaguarda Cash)</t>
  </si>
  <si>
    <t>Eletroduto de aço carbono com costura, galvanizado a fogo, tipo semipesado, com conexões (2 luvas, 1 curva longa, 1 abraçadeira tipo "D" com Chaveta), ø 3/4"</t>
  </si>
  <si>
    <t>1.20</t>
  </si>
  <si>
    <t>1.21</t>
  </si>
  <si>
    <t>Retirada de luminária HO da existente, descartar as luminárias e entregar as lâmpadas acondicionadas na BAGERGS.</t>
  </si>
  <si>
    <t>1.28</t>
  </si>
  <si>
    <t>Eletrocalha metálica PERFURADA 150x100mm,  chapa #24</t>
  </si>
  <si>
    <t>1.29</t>
  </si>
  <si>
    <t>Tampa para eletrocalha 150mm</t>
  </si>
  <si>
    <t>1.30</t>
  </si>
  <si>
    <t>Divisor em "L" para eletrocalha 150x100mm</t>
  </si>
  <si>
    <t>1.31</t>
  </si>
  <si>
    <t>Suporte suspensão duplo tirante 3/8" para eletrocalha 150x100mm</t>
  </si>
  <si>
    <t>1.32</t>
  </si>
  <si>
    <r>
      <rPr>
        <b/>
        <sz val="10"/>
        <rFont val="Calibri"/>
        <family val="2"/>
        <scheme val="minor"/>
      </rPr>
      <t xml:space="preserve">"T" </t>
    </r>
    <r>
      <rPr>
        <sz val="10"/>
        <rFont val="Calibri"/>
        <family val="2"/>
        <scheme val="minor"/>
      </rPr>
      <t>reto 90° para eletrocalha 150x100mm (ref. Bandeirante BE035)</t>
    </r>
  </si>
  <si>
    <t>1.33</t>
  </si>
  <si>
    <t>Emenda interna tipo "U" p/ eletrocalha 150x100mm</t>
  </si>
  <si>
    <t>1.34</t>
  </si>
  <si>
    <t>Terminal de fechamento p/ eletrocalha 150x100mm</t>
  </si>
  <si>
    <t>1.35</t>
  </si>
  <si>
    <t>Eletrocalha - Derivação lateral para eletroduto 3/4"</t>
  </si>
  <si>
    <t>1.36</t>
  </si>
  <si>
    <t>Eletrocalha - Derivação lateral para eletroduto 1"</t>
  </si>
  <si>
    <t>1.37</t>
  </si>
  <si>
    <t>Perfilado 38x38mm chapa #18</t>
  </si>
  <si>
    <t>1.38</t>
  </si>
  <si>
    <t>Perfilado - Acoplamento de perfilado 38x38mm p/eletrocalha</t>
  </si>
  <si>
    <t>Suporte longo para perfilado 38x38mm</t>
  </si>
  <si>
    <t>1.39</t>
  </si>
  <si>
    <t xml:space="preserve">Emendas Internas ("I", "L") para perfilado 38x38mm  </t>
  </si>
  <si>
    <t>1.40</t>
  </si>
  <si>
    <t>Derivação lateral para eletroduto 3/4" para perfilado 38x38mm</t>
  </si>
  <si>
    <t>Vergalhão rosca total 1/4"</t>
  </si>
  <si>
    <t>Chumbador rosca interna 1/4"</t>
  </si>
  <si>
    <t xml:space="preserve">Parafusos, porcas e arruelas para perfilados/eletrocalha </t>
  </si>
  <si>
    <t>Eletroduto flexível corrugado reforçado, PVC, DN25mm (3/4"), para circuitos terminais, instalado em forro - Fornecimento e Instalação. AF_12/2015 (para iluminação corredor e banheiros)</t>
  </si>
  <si>
    <t>Canaleta de alumínio duplo c/ tampa 73x45mm para quadros de força</t>
  </si>
  <si>
    <t>Luva de Aremate para Canaleta em alumínio (73x45)mm - Cores Branca ou Cinza - ref. Dutotec</t>
  </si>
  <si>
    <r>
      <t xml:space="preserve">Porta Equipamento para canaleta metálica branca </t>
    </r>
    <r>
      <rPr>
        <b/>
        <sz val="10"/>
        <rFont val="Calibri"/>
        <family val="2"/>
        <scheme val="minor"/>
      </rPr>
      <t>"X"</t>
    </r>
    <r>
      <rPr>
        <sz val="10"/>
        <rFont val="Calibri"/>
        <family val="2"/>
        <scheme val="minor"/>
      </rPr>
      <t xml:space="preserve"> para DOIS módulos em ABS com UMA tomadas tipo bloco NBR 20A + bloco cego.</t>
    </r>
  </si>
  <si>
    <r>
      <t xml:space="preserve">Porta Equipamento para canaleta metálica branca </t>
    </r>
    <r>
      <rPr>
        <b/>
        <sz val="10"/>
        <rFont val="Calibri"/>
        <family val="2"/>
        <scheme val="minor"/>
      </rPr>
      <t>"X"</t>
    </r>
    <r>
      <rPr>
        <sz val="10"/>
        <rFont val="Calibri"/>
        <family val="2"/>
        <scheme val="minor"/>
      </rPr>
      <t xml:space="preserve"> para DOIS módulos em ABS com DUAS tomadas tipo bloco NBR 20A.</t>
    </r>
  </si>
  <si>
    <r>
      <t xml:space="preserve">Porta Equipamento Ref. DT.63440.10 com, </t>
    </r>
    <r>
      <rPr>
        <b/>
        <sz val="10"/>
        <rFont val="Calibri"/>
        <family val="2"/>
        <scheme val="minor"/>
      </rPr>
      <t>UMA</t>
    </r>
    <r>
      <rPr>
        <sz val="10"/>
        <rFont val="Calibri"/>
        <family val="2"/>
        <scheme val="minor"/>
      </rPr>
      <t xml:space="preserve"> tomadas tipo bloco NBR.20A Ref. DT.99230.20 (AZUL), mais </t>
    </r>
    <r>
      <rPr>
        <b/>
        <sz val="10"/>
        <rFont val="Calibri"/>
        <family val="2"/>
        <scheme val="minor"/>
      </rPr>
      <t>DOIS</t>
    </r>
    <r>
      <rPr>
        <sz val="10"/>
        <rFont val="Calibri"/>
        <family val="2"/>
        <scheme val="minor"/>
      </rPr>
      <t xml:space="preserve"> blocos cegos</t>
    </r>
  </si>
  <si>
    <r>
      <t xml:space="preserve">Caixa de passagem condulete diâm. 25 mm com </t>
    </r>
    <r>
      <rPr>
        <b/>
        <sz val="10"/>
        <rFont val="Calibri"/>
        <family val="2"/>
        <scheme val="minor"/>
      </rPr>
      <t>UMA</t>
    </r>
    <r>
      <rPr>
        <sz val="10"/>
        <rFont val="Calibri"/>
        <family val="2"/>
        <scheme val="minor"/>
      </rPr>
      <t xml:space="preserve"> tomada 2P + T miolo </t>
    </r>
    <r>
      <rPr>
        <b/>
        <sz val="10"/>
        <rFont val="Calibri"/>
        <family val="2"/>
        <scheme val="minor"/>
      </rPr>
      <t>AZUL</t>
    </r>
    <r>
      <rPr>
        <sz val="10"/>
        <rFont val="Calibri"/>
        <family val="2"/>
        <scheme val="minor"/>
      </rPr>
      <t>.</t>
    </r>
  </si>
  <si>
    <r>
      <t xml:space="preserve">Caixa de passagem condulete diâm. 25 mm com </t>
    </r>
    <r>
      <rPr>
        <b/>
        <sz val="10"/>
        <rFont val="Calibri"/>
        <family val="2"/>
        <scheme val="minor"/>
      </rPr>
      <t>TRÊS</t>
    </r>
    <r>
      <rPr>
        <sz val="10"/>
        <rFont val="Calibri"/>
        <family val="2"/>
        <scheme val="minor"/>
      </rPr>
      <t xml:space="preserve"> tomada 2P + T miolo </t>
    </r>
    <r>
      <rPr>
        <b/>
        <sz val="10"/>
        <rFont val="Calibri"/>
        <family val="2"/>
        <scheme val="minor"/>
      </rPr>
      <t>AZUL</t>
    </r>
    <r>
      <rPr>
        <sz val="10"/>
        <rFont val="Calibri"/>
        <family val="2"/>
        <scheme val="minor"/>
      </rPr>
      <t>.</t>
    </r>
  </si>
  <si>
    <t>3.1.1</t>
  </si>
  <si>
    <t>3.1.2</t>
  </si>
  <si>
    <t>3.1.3</t>
  </si>
  <si>
    <t>3.1.4</t>
  </si>
  <si>
    <r>
      <t xml:space="preserve">Cabo unipolar tipo flexível, livre de halogêneo, antichama, 750V, seção </t>
    </r>
    <r>
      <rPr>
        <b/>
        <sz val="10"/>
        <rFont val="Calibri"/>
        <family val="2"/>
        <scheme val="minor"/>
      </rPr>
      <t>2,5</t>
    </r>
    <r>
      <rPr>
        <sz val="10"/>
        <rFont val="Calibri"/>
        <family val="2"/>
        <scheme val="minor"/>
      </rPr>
      <t xml:space="preserve"> mm2.</t>
    </r>
  </si>
  <si>
    <r>
      <t xml:space="preserve">Cabo unipolar tipo flexível, livre de halogêneo, antichama, 750V, seção </t>
    </r>
    <r>
      <rPr>
        <b/>
        <sz val="10"/>
        <rFont val="Calibri"/>
        <family val="2"/>
        <scheme val="minor"/>
      </rPr>
      <t>1,0</t>
    </r>
    <r>
      <rPr>
        <sz val="10"/>
        <rFont val="Calibri"/>
        <family val="2"/>
        <scheme val="minor"/>
      </rPr>
      <t xml:space="preserve"> mm2.</t>
    </r>
  </si>
  <si>
    <t>Timer programável Bivolt COEL RSTS20 ou similar.</t>
  </si>
  <si>
    <r>
      <t>Conector borne de passagem SAK e trilho de fixação galvanizado liso DIN 35mm, para cabos de #2,5mm2 até #10mm2 (</t>
    </r>
    <r>
      <rPr>
        <b/>
        <sz val="10"/>
        <rFont val="Calibri"/>
        <family val="2"/>
      </rPr>
      <t>CD-TIMER</t>
    </r>
    <r>
      <rPr>
        <sz val="10"/>
        <rFont val="Calibri"/>
        <family val="2"/>
      </rPr>
      <t>).</t>
    </r>
  </si>
  <si>
    <t>Eletroduto de aço carbono com costura, galvanizado a fogo, tipo semipesado, com conexões (2 luvas, 1 curva longa, 1 abraçadeira tipo "D" com Chaveta), ø 3/4".  Para instalação ponto de rede na sala do Nobreak, próximo ao equipamento Nobreak.</t>
  </si>
  <si>
    <t>ADEQUAÇÕES DA SALA DO NOBREAK, WIFI E  SALA COFRE</t>
  </si>
  <si>
    <t>Cabo UTP, 4 pares 24AWG LSZH (Não Halogenado) - Categoria 6.</t>
  </si>
  <si>
    <t>4.4</t>
  </si>
  <si>
    <t>Caixa Passagem Eletrica Tigre 30cm Sobrepor - Cpt30 - Tigre ou similar (Para armazenar os cabos)</t>
  </si>
  <si>
    <t>Quadro distribuição PVC, Sobrepor, para 4 disjuntores com tampa de acrílico - WEG ou similar</t>
  </si>
  <si>
    <t>Eletroduto Flexível com alma de aço revestimento PVC com boxes- Sealtube - 1/2 " (interligação da Caixa de passagem ao CD das baterias)</t>
  </si>
  <si>
    <t>Abraçadeiras de Velcro 16mm Hellerman ou similar para amarração para eletroduto cordoado (20 unidades).</t>
  </si>
  <si>
    <r>
      <t xml:space="preserve">Cabo UTP, 4 pares 24AWG LSZH (Não Halogenado) - </t>
    </r>
    <r>
      <rPr>
        <b/>
        <sz val="10"/>
        <rFont val="Calibri"/>
        <family val="2"/>
        <scheme val="minor"/>
      </rPr>
      <t>Categoria 6</t>
    </r>
    <r>
      <rPr>
        <sz val="10"/>
        <rFont val="Calibri"/>
        <family val="2"/>
        <scheme val="minor"/>
      </rPr>
      <t>.</t>
    </r>
  </si>
  <si>
    <t>5.5</t>
  </si>
  <si>
    <t>5.6</t>
  </si>
  <si>
    <t>5.7</t>
  </si>
  <si>
    <t>5.8</t>
  </si>
  <si>
    <t>5.9</t>
  </si>
  <si>
    <t>5.10</t>
  </si>
  <si>
    <t>5.11</t>
  </si>
  <si>
    <t>5.12</t>
  </si>
  <si>
    <t>5.13</t>
  </si>
  <si>
    <t>5.14</t>
  </si>
  <si>
    <t>Patch panel Cat.5 Plus 24P para central telefonica</t>
  </si>
  <si>
    <t>5.15</t>
  </si>
  <si>
    <r>
      <t xml:space="preserve">Patch panel descarregado, Cat. 6, alta densidade, 19" x 1U, 24 posições, </t>
    </r>
    <r>
      <rPr>
        <b/>
        <sz val="10"/>
        <rFont val="Calibri"/>
        <family val="2"/>
        <scheme val="minor"/>
      </rPr>
      <t>SEM</t>
    </r>
    <r>
      <rPr>
        <sz val="10"/>
        <rFont val="Calibri"/>
        <family val="2"/>
        <scheme val="minor"/>
      </rPr>
      <t xml:space="preserve"> conectores RJ45 fêmea.</t>
    </r>
  </si>
  <si>
    <t>5.16</t>
  </si>
  <si>
    <r>
      <t>Conector fêmea RJ45 keystone</t>
    </r>
    <r>
      <rPr>
        <b/>
        <sz val="10"/>
        <rFont val="Calibri"/>
        <family val="2"/>
        <scheme val="minor"/>
      </rPr>
      <t xml:space="preserve"> categoria 6</t>
    </r>
    <r>
      <rPr>
        <sz val="10"/>
        <rFont val="Calibri"/>
        <family val="2"/>
        <scheme val="minor"/>
      </rPr>
      <t>, vias de contato produzidas em bronze fosforoso com camadas de 2,54 m de níquel e 1,27 m de ouro, marca Furukawa ou equivalente.</t>
    </r>
  </si>
  <si>
    <t>5.17</t>
  </si>
  <si>
    <t>5.18</t>
  </si>
  <si>
    <t>5.19</t>
  </si>
  <si>
    <t>5.20</t>
  </si>
  <si>
    <t>5.21</t>
  </si>
  <si>
    <t>Retirada de DG existente e descartar.</t>
  </si>
  <si>
    <t>5.22</t>
  </si>
  <si>
    <t>5.23</t>
  </si>
  <si>
    <t>Cabo CIT 50/10 pares</t>
  </si>
  <si>
    <t>5.24</t>
  </si>
  <si>
    <t>5.25</t>
  </si>
  <si>
    <t>5.26</t>
  </si>
  <si>
    <t>5.27</t>
  </si>
  <si>
    <t>Patch Cords UTP Cat.6 identificados "CP1, CP2, ...", 2m com plugues RJ45 nas duas pontas ligação entre Equipamentos OPERADORAS e ATIVOS BANCO.</t>
  </si>
  <si>
    <t>5.28</t>
  </si>
  <si>
    <t>Tampa Terminal em ABS para Canaleta em alumínio (73x45)mm - Cores Branca ou Cinza - ref. Dutotec Linha Standard</t>
  </si>
  <si>
    <t>Tampa Terminal em ABS para Canaleta em alumínio (73x25)mm - Cores Branca ou Cinza - ref. Dutotec Linha Standard</t>
  </si>
  <si>
    <r>
      <t xml:space="preserve">Porta Equipamento Ref. DT.63440.10 com, </t>
    </r>
    <r>
      <rPr>
        <b/>
        <sz val="10"/>
        <rFont val="Calibri"/>
        <family val="2"/>
        <scheme val="minor"/>
      </rPr>
      <t>DUAS</t>
    </r>
    <r>
      <rPr>
        <sz val="10"/>
        <rFont val="Calibri"/>
        <family val="2"/>
        <scheme val="minor"/>
      </rPr>
      <t xml:space="preserve"> tomadas tipo bloco NBR.20A Ref. DT.99230.20 (PRETO), mais </t>
    </r>
    <r>
      <rPr>
        <b/>
        <sz val="10"/>
        <rFont val="Calibri"/>
        <family val="2"/>
        <scheme val="minor"/>
      </rPr>
      <t>DOIS</t>
    </r>
    <r>
      <rPr>
        <sz val="10"/>
        <rFont val="Calibri"/>
        <family val="2"/>
        <scheme val="minor"/>
      </rPr>
      <t xml:space="preserve"> RJ.45 Cat 6 (Identificar com EExx e PLxx conforme circuito existente em adesivo em polisester autocolante funid.do branco e letras pretas)</t>
    </r>
  </si>
  <si>
    <r>
      <t xml:space="preserve">Porta Equipamento Ref. DT.63440.10 com, </t>
    </r>
    <r>
      <rPr>
        <b/>
        <sz val="10"/>
        <rFont val="Calibri"/>
        <family val="2"/>
        <scheme val="minor"/>
      </rPr>
      <t>DUAS</t>
    </r>
    <r>
      <rPr>
        <sz val="10"/>
        <rFont val="Calibri"/>
        <family val="2"/>
        <scheme val="minor"/>
      </rPr>
      <t xml:space="preserve"> tomadas tipo bloco NBR.20A Ref. DT.99230.20 (VERMELHO), mais </t>
    </r>
    <r>
      <rPr>
        <b/>
        <sz val="10"/>
        <rFont val="Calibri"/>
        <family val="2"/>
        <scheme val="minor"/>
      </rPr>
      <t>DOIS</t>
    </r>
    <r>
      <rPr>
        <sz val="10"/>
        <rFont val="Calibri"/>
        <family val="2"/>
        <scheme val="minor"/>
      </rPr>
      <t xml:space="preserve"> RJ.45 Cat 6 (Identificar com ECxx e PLxx conforme circuito existente em adesivo em polisester autocolante funid.do branco e letras pretas)</t>
    </r>
  </si>
  <si>
    <r>
      <t xml:space="preserve">Porta Equipamento Ref. DT.63440.10 com, </t>
    </r>
    <r>
      <rPr>
        <b/>
        <sz val="10"/>
        <rFont val="Calibri"/>
        <family val="2"/>
        <scheme val="minor"/>
      </rPr>
      <t>DUAS</t>
    </r>
    <r>
      <rPr>
        <sz val="10"/>
        <rFont val="Calibri"/>
        <family val="2"/>
        <scheme val="minor"/>
      </rPr>
      <t xml:space="preserve"> tomadas tipo bloco NBR.20A Ref. DT.99230.20 (PRETO), mais </t>
    </r>
    <r>
      <rPr>
        <b/>
        <sz val="10"/>
        <rFont val="Calibri"/>
        <family val="2"/>
        <scheme val="minor"/>
      </rPr>
      <t>UM</t>
    </r>
    <r>
      <rPr>
        <sz val="10"/>
        <rFont val="Calibri"/>
        <family val="2"/>
        <scheme val="minor"/>
      </rPr>
      <t xml:space="preserve"> RJ.45 Cat 6(Identificar com EExx e PLxx conforme circuito existente em adesivo em polisester autocolante funid.do branco e letras pretas)</t>
    </r>
  </si>
  <si>
    <r>
      <t xml:space="preserve">Porta Equipamento Ref. DT.63440.10 com, </t>
    </r>
    <r>
      <rPr>
        <b/>
        <sz val="10"/>
        <rFont val="Calibri"/>
        <family val="2"/>
        <scheme val="minor"/>
      </rPr>
      <t>DUAS</t>
    </r>
    <r>
      <rPr>
        <sz val="10"/>
        <rFont val="Calibri"/>
        <family val="2"/>
        <scheme val="minor"/>
      </rPr>
      <t xml:space="preserve"> tomadas tipo bloco NBR.20A Ref. DT.99230.20 (PRETO), mais </t>
    </r>
    <r>
      <rPr>
        <b/>
        <sz val="10"/>
        <rFont val="Calibri"/>
        <family val="2"/>
        <scheme val="minor"/>
      </rPr>
      <t>UM</t>
    </r>
    <r>
      <rPr>
        <sz val="10"/>
        <rFont val="Calibri"/>
        <family val="2"/>
        <scheme val="minor"/>
      </rPr>
      <t xml:space="preserve"> bloco cego (Identificar com EExx e PLxx conforme circuito existente em adesivo em polisester autocolante funid.do branco e letras pretas)</t>
    </r>
  </si>
  <si>
    <r>
      <t xml:space="preserve">Porta Equipamento Ref. DT.63440.10 com, </t>
    </r>
    <r>
      <rPr>
        <b/>
        <sz val="10"/>
        <rFont val="Calibri"/>
        <family val="2"/>
        <scheme val="minor"/>
      </rPr>
      <t>QUATRO</t>
    </r>
    <r>
      <rPr>
        <sz val="10"/>
        <rFont val="Calibri"/>
        <family val="2"/>
        <scheme val="minor"/>
      </rPr>
      <t xml:space="preserve"> RJ.45 Cat 6, mais UM bloco cego (Identificar com PLxx conforme circuito existente em adesivo em polisester autocolante funid.do branco e letras pretas)</t>
    </r>
  </si>
  <si>
    <r>
      <t xml:space="preserve">Porta Equipamento Ref. DT.63440.10 com, </t>
    </r>
    <r>
      <rPr>
        <b/>
        <sz val="10"/>
        <rFont val="Calibri"/>
        <family val="2"/>
        <scheme val="minor"/>
      </rPr>
      <t>UMA</t>
    </r>
    <r>
      <rPr>
        <sz val="10"/>
        <rFont val="Calibri"/>
        <family val="2"/>
        <scheme val="minor"/>
      </rPr>
      <t xml:space="preserve"> tomadas tipo bloco NBR.20A Ref. DT.99230.20 (PRETO), </t>
    </r>
    <r>
      <rPr>
        <b/>
        <sz val="10"/>
        <rFont val="Calibri"/>
        <family val="2"/>
        <scheme val="minor"/>
      </rPr>
      <t>UM</t>
    </r>
    <r>
      <rPr>
        <sz val="10"/>
        <rFont val="Calibri"/>
        <family val="2"/>
        <scheme val="minor"/>
      </rPr>
      <t xml:space="preserve"> RJ.45 Cat 6, mais </t>
    </r>
    <r>
      <rPr>
        <b/>
        <sz val="10"/>
        <rFont val="Calibri"/>
        <family val="2"/>
        <scheme val="minor"/>
      </rPr>
      <t>UM</t>
    </r>
    <r>
      <rPr>
        <sz val="10"/>
        <rFont val="Calibri"/>
        <family val="2"/>
        <scheme val="minor"/>
      </rPr>
      <t xml:space="preserve"> bloco cego (Identificar com EExx e PLxx conforme circuito existente em adesivo em polisester autocolante funid.do branco e letras pretas)</t>
    </r>
  </si>
  <si>
    <r>
      <t xml:space="preserve">Porta Equipamento Ref. DT.63440.10 com, </t>
    </r>
    <r>
      <rPr>
        <b/>
        <sz val="10"/>
        <rFont val="Calibri"/>
        <family val="2"/>
        <scheme val="minor"/>
      </rPr>
      <t>UMA</t>
    </r>
    <r>
      <rPr>
        <sz val="10"/>
        <rFont val="Calibri"/>
        <family val="2"/>
        <scheme val="minor"/>
      </rPr>
      <t xml:space="preserve"> tomadas tipo bloco NBR.20A Ref. DT.99230.20 (PRETO), </t>
    </r>
    <r>
      <rPr>
        <b/>
        <sz val="10"/>
        <rFont val="Calibri"/>
        <family val="2"/>
        <scheme val="minor"/>
      </rPr>
      <t>UMA</t>
    </r>
    <r>
      <rPr>
        <sz val="10"/>
        <rFont val="Calibri"/>
        <family val="2"/>
        <scheme val="minor"/>
      </rPr>
      <t xml:space="preserve"> tomadas tipo bloco NBR.20A Ref. DT.99230.20 (VERMELHO) e </t>
    </r>
    <r>
      <rPr>
        <b/>
        <sz val="10"/>
        <rFont val="Calibri"/>
        <family val="2"/>
        <scheme val="minor"/>
      </rPr>
      <t>UM</t>
    </r>
    <r>
      <rPr>
        <sz val="10"/>
        <rFont val="Calibri"/>
        <family val="2"/>
        <scheme val="minor"/>
      </rPr>
      <t xml:space="preserve"> RJ.45 Cat 6 (Identificar com EExx, Identificar com ECxx e PLxx conforme circuito existente em adesivo em polisester autocolante funid.do branco e letras pretas)</t>
    </r>
  </si>
  <si>
    <r>
      <t xml:space="preserve">Porta Equipamento Ref. DT.63440.10 com, </t>
    </r>
    <r>
      <rPr>
        <b/>
        <sz val="10"/>
        <rFont val="Calibri"/>
        <family val="2"/>
        <scheme val="minor"/>
      </rPr>
      <t>DUAS</t>
    </r>
    <r>
      <rPr>
        <sz val="10"/>
        <rFont val="Calibri"/>
        <family val="2"/>
        <scheme val="minor"/>
      </rPr>
      <t xml:space="preserve"> tomadas tipo bloco NBR.20A Ref. DT.99230.20 (PRETO), mais UM bloco cego (Identificar com EExx e PLxx conforme circuito existente em adesivo em polisester autocolante funid.do branco e letras pretas)</t>
    </r>
  </si>
  <si>
    <r>
      <t xml:space="preserve">Porta Equipamento para canaleta metálica branca "X" para </t>
    </r>
    <r>
      <rPr>
        <b/>
        <sz val="10"/>
        <rFont val="Calibri"/>
        <family val="2"/>
        <scheme val="minor"/>
      </rPr>
      <t>DOIS</t>
    </r>
    <r>
      <rPr>
        <sz val="10"/>
        <rFont val="Calibri"/>
        <family val="2"/>
        <scheme val="minor"/>
      </rPr>
      <t xml:space="preserve"> módulos em ABS com DUAS tomadas tipo bloco NBR 20A com miolo </t>
    </r>
    <r>
      <rPr>
        <b/>
        <sz val="10"/>
        <rFont val="Calibri"/>
        <family val="2"/>
        <scheme val="minor"/>
      </rPr>
      <t>VERMELHO</t>
    </r>
  </si>
  <si>
    <t>patch cord verde 3 mts para as mesas - categoria 6</t>
  </si>
  <si>
    <t>patch cord azul 3 mts para as mesas e divisor de sigilo - categoria 6</t>
  </si>
  <si>
    <t>patch cord verde 1,5 mts - categoria 6</t>
  </si>
  <si>
    <t>patch cord azul 1,5 mts - categoria 6</t>
  </si>
  <si>
    <r>
      <t xml:space="preserve">Eletroduto de aço carbono com costura, galvanizado a fogo, tipo semipesado, com conexões (2 luvas, 1 curva longa, 1 abraçadeira tipo "D" com Chaveta), ø 1" pintado de </t>
    </r>
    <r>
      <rPr>
        <b/>
        <sz val="10"/>
        <rFont val="Calibri"/>
        <family val="2"/>
        <scheme val="minor"/>
      </rPr>
      <t>branco.</t>
    </r>
  </si>
  <si>
    <t>6.27</t>
  </si>
  <si>
    <r>
      <t xml:space="preserve">Caixa de passagem condulete diâm. 25 mm com </t>
    </r>
    <r>
      <rPr>
        <b/>
        <sz val="10"/>
        <rFont val="Calibri"/>
        <family val="2"/>
        <scheme val="minor"/>
      </rPr>
      <t>DUAS</t>
    </r>
    <r>
      <rPr>
        <sz val="10"/>
        <rFont val="Calibri"/>
        <family val="2"/>
        <scheme val="minor"/>
      </rPr>
      <t xml:space="preserve"> tomada 2P + T miolo </t>
    </r>
    <r>
      <rPr>
        <b/>
        <sz val="10"/>
        <rFont val="Calibri"/>
        <family val="2"/>
        <scheme val="minor"/>
      </rPr>
      <t>VERMELHO</t>
    </r>
    <r>
      <rPr>
        <sz val="10"/>
        <rFont val="Calibri"/>
        <family val="2"/>
        <scheme val="minor"/>
      </rPr>
      <t xml:space="preserve"> para fragmentadora.(Identificar com ECxx conforme circuito existente em adesivo em polisester autocolante funid.do branco e letras pretas)</t>
    </r>
  </si>
  <si>
    <t>6.28</t>
  </si>
  <si>
    <r>
      <t xml:space="preserve">Caixa de passagem condulete diâm. 25 mm com </t>
    </r>
    <r>
      <rPr>
        <b/>
        <sz val="10"/>
        <rFont val="Calibri"/>
        <family val="2"/>
        <scheme val="minor"/>
      </rPr>
      <t>DUAS</t>
    </r>
    <r>
      <rPr>
        <sz val="10"/>
        <rFont val="Calibri"/>
        <family val="2"/>
        <scheme val="minor"/>
      </rPr>
      <t xml:space="preserve"> tomada 2P + T miolo </t>
    </r>
    <r>
      <rPr>
        <b/>
        <sz val="10"/>
        <rFont val="Calibri"/>
        <family val="2"/>
        <scheme val="minor"/>
      </rPr>
      <t>PRETO</t>
    </r>
    <r>
      <rPr>
        <sz val="10"/>
        <rFont val="Calibri"/>
        <family val="2"/>
        <scheme val="minor"/>
      </rPr>
      <t xml:space="preserve"> para mesa na tesouraria.(Identificar com EExx conforme circuito existente em adesivo em polisester autocolante funid.do branco e letras pretas)</t>
    </r>
  </si>
  <si>
    <t>6.29</t>
  </si>
  <si>
    <r>
      <t xml:space="preserve">Caixa de passagem condulete diâm. 25 mm com </t>
    </r>
    <r>
      <rPr>
        <b/>
        <sz val="10"/>
        <rFont val="Calibri"/>
        <family val="2"/>
        <scheme val="minor"/>
      </rPr>
      <t>DOIS</t>
    </r>
    <r>
      <rPr>
        <sz val="10"/>
        <rFont val="Calibri"/>
        <family val="2"/>
        <scheme val="minor"/>
      </rPr>
      <t xml:space="preserve"> RJ.45 Cat 6 miolo </t>
    </r>
    <r>
      <rPr>
        <b/>
        <sz val="10"/>
        <rFont val="Calibri"/>
        <family val="2"/>
        <scheme val="minor"/>
      </rPr>
      <t>PRETO</t>
    </r>
    <r>
      <rPr>
        <sz val="10"/>
        <rFont val="Calibri"/>
        <family val="2"/>
        <scheme val="minor"/>
      </rPr>
      <t xml:space="preserve"> para mesa na tesouraria. (Identificar com PLxx conforme circuito existente em adesivo em polisester autocolante funid.do branco e letras pretas)</t>
    </r>
  </si>
  <si>
    <t>6.30</t>
  </si>
  <si>
    <t>6.31</t>
  </si>
  <si>
    <r>
      <t xml:space="preserve">Centro de distribuição montado em caixa tipo de comando de uso aparente para 36 elementos no barramento principal + disjuntor geral e espaço para 08 DR's na parte superior - </t>
    </r>
    <r>
      <rPr>
        <b/>
        <sz val="10"/>
        <rFont val="Calibri"/>
        <family val="2"/>
        <scheme val="minor"/>
      </rPr>
      <t>CDBK .</t>
    </r>
    <r>
      <rPr>
        <sz val="10"/>
        <rFont val="Calibri"/>
        <family val="2"/>
        <scheme val="minor"/>
      </rPr>
      <t xml:space="preserve"> (Retirar na BAGERGS)</t>
    </r>
  </si>
  <si>
    <r>
      <t xml:space="preserve">Centro de distribuição montado em caixa tipo de comando de uso aparente para 16 elementos no barramento principal + disjuntor geral e espaço para 08 DR's na parte superior - </t>
    </r>
    <r>
      <rPr>
        <b/>
        <sz val="10"/>
        <rFont val="Calibri"/>
        <family val="2"/>
        <scheme val="minor"/>
      </rPr>
      <t>CD-AR .</t>
    </r>
    <r>
      <rPr>
        <sz val="10"/>
        <rFont val="Calibri"/>
        <family val="2"/>
        <scheme val="minor"/>
      </rPr>
      <t xml:space="preserve"> (Retirar na BAGERGS)</t>
    </r>
  </si>
  <si>
    <t xml:space="preserve">            - 50A (Geral)</t>
  </si>
  <si>
    <t>Banco de Capacitores Trifásico fixo 2,0 kVAr (NB 10kVA) em 380VAC, em caixa ABS com tampa, com dispositivos anti-explosão, disjuntor de proteção e distorção máxima de harmônicas de 3%</t>
  </si>
  <si>
    <t>Luva de Aremate para Canaleta em alumínio (73x25)mm - Cores Branca ou Cinza - ref. Dutotec</t>
  </si>
  <si>
    <r>
      <t xml:space="preserve">Cabo de cobre unipolar </t>
    </r>
    <r>
      <rPr>
        <b/>
        <sz val="10"/>
        <rFont val="Calibri"/>
        <family val="2"/>
        <scheme val="minor"/>
      </rPr>
      <t>#25,0mm²</t>
    </r>
    <r>
      <rPr>
        <sz val="10"/>
        <rFont val="Calibri"/>
        <family val="2"/>
        <scheme val="minor"/>
      </rPr>
      <t xml:space="preserve"> flexível HF (Não Halogenado) para o ramal de entrada, 70°C  0,6/1kV AFUMEX, AFITOX ou similar. </t>
    </r>
  </si>
  <si>
    <r>
      <t xml:space="preserve">Cabo de cobre unipolar </t>
    </r>
    <r>
      <rPr>
        <b/>
        <sz val="10"/>
        <rFont val="Calibri"/>
        <family val="2"/>
        <scheme val="minor"/>
      </rPr>
      <t>#16,0mm²</t>
    </r>
    <r>
      <rPr>
        <sz val="10"/>
        <rFont val="Calibri"/>
        <family val="2"/>
        <scheme val="minor"/>
      </rPr>
      <t xml:space="preserve"> flexível HF (Não Halogenado), 70°C 0,6/1kV AFUMEX, AFITOX,
ATOX ou similar.</t>
    </r>
  </si>
  <si>
    <t>Eletroduto de aço carbono com costura, galvanizado a fogo, tipo semipesado, com conexões (2 luvas, 1 curva longa, 1 abraçadeira tipo "D" com Chaveta), ø 1" pintado de branco onde ficar aparente - Para interligação da caixa de comando atrás da máscara com porta automatizada da fachada</t>
  </si>
  <si>
    <t>Eletroduto de aço carbono com costura, galvanizado a fogo, tipo semipesado, com conexões (2 luvas, 1 curva longa, 1 abraçadeira tipo "D" com Chaveta), ø 1" pintado de branco onde ficar aparente - Para interligação da caixa de comando atrás da máscara com eletrocalha elétrica, motor da porta automatizada e complementação da tubulação de alarme</t>
  </si>
  <si>
    <t>INFRAESTRUTURA ELÉTRICA PARA AR CONDICIONADO E VENTILAÇÃO</t>
  </si>
  <si>
    <t>Eletroduto de aço carbono com costura, galvanizado a fogo, tipo semipesado, com conexões (2 luvas, 1 curva longa, 1 abraçadeira tipo "D" com Chaveta), ø 1"</t>
  </si>
  <si>
    <t>Caixa de passagem em alumínio com rosca de 25 mm (1"), tipo condulete, pintada de branco onde ficar aparente, com tampa cega (Usar nas baixadas da retaguarda)</t>
  </si>
  <si>
    <r>
      <t xml:space="preserve">Porta Equipamento para canaleta metálica branca "X" para </t>
    </r>
    <r>
      <rPr>
        <b/>
        <sz val="10"/>
        <rFont val="Calibri"/>
        <family val="2"/>
        <scheme val="minor"/>
      </rPr>
      <t>DOIS</t>
    </r>
    <r>
      <rPr>
        <sz val="10"/>
        <rFont val="Calibri"/>
        <family val="2"/>
        <scheme val="minor"/>
      </rPr>
      <t xml:space="preserve"> módulos em ABS com </t>
    </r>
    <r>
      <rPr>
        <b/>
        <sz val="10"/>
        <rFont val="Calibri"/>
        <family val="2"/>
        <scheme val="minor"/>
      </rPr>
      <t>UMA</t>
    </r>
    <r>
      <rPr>
        <sz val="10"/>
        <rFont val="Calibri"/>
        <family val="2"/>
        <scheme val="minor"/>
      </rPr>
      <t xml:space="preserve"> tomadas tipo bloco NBR 20A com miolo </t>
    </r>
    <r>
      <rPr>
        <b/>
        <sz val="10"/>
        <rFont val="Calibri"/>
        <family val="2"/>
        <scheme val="minor"/>
      </rPr>
      <t xml:space="preserve">VERMELHO </t>
    </r>
    <r>
      <rPr>
        <sz val="10"/>
        <rFont val="Calibri"/>
        <family val="2"/>
        <scheme val="minor"/>
      </rPr>
      <t xml:space="preserve">+ </t>
    </r>
    <r>
      <rPr>
        <b/>
        <sz val="10"/>
        <rFont val="Calibri"/>
        <family val="2"/>
        <scheme val="minor"/>
      </rPr>
      <t>UM</t>
    </r>
    <r>
      <rPr>
        <sz val="10"/>
        <rFont val="Calibri"/>
        <family val="2"/>
        <scheme val="minor"/>
      </rPr>
      <t xml:space="preserve"> BLOCO CEGO.</t>
    </r>
  </si>
  <si>
    <t>COMPLEMENTAÇÃO DO SISTEMA DE ALARME</t>
  </si>
  <si>
    <t>Eletroduto de aço carbono com costura, galvanizado a fogo, tipo semipesado, com conexões (2 luvas, 1 curva longa, 1 abraçadeira tipo "D" com Chaveta), ø 1" pintado de branco onde ficar aparente (Usar nas baixadas da retaguarda)</t>
  </si>
  <si>
    <r>
      <t xml:space="preserve">Cabo UTP, 4 pares 24AWG LSZH  para rede Lógica (Não Halogenado) - </t>
    </r>
    <r>
      <rPr>
        <b/>
        <sz val="10"/>
        <rFont val="Calibri"/>
        <family val="2"/>
        <scheme val="minor"/>
      </rPr>
      <t>Categoria 6.</t>
    </r>
  </si>
  <si>
    <r>
      <t>Derivação saída 2 eletrodutos 1" p/Canaleta de Alumínio tipo</t>
    </r>
    <r>
      <rPr>
        <b/>
        <sz val="10"/>
        <rFont val="Calibri"/>
        <family val="2"/>
        <scheme val="minor"/>
      </rPr>
      <t xml:space="preserve"> "X"</t>
    </r>
  </si>
  <si>
    <t>Remoção da Infraestrutura existente de Alarme</t>
  </si>
  <si>
    <t>Certificação dos Cabos de Rede UTP Cat. 6</t>
  </si>
  <si>
    <t>11.3</t>
  </si>
  <si>
    <t>11.4</t>
  </si>
  <si>
    <t>11.5</t>
  </si>
  <si>
    <t>11.6</t>
  </si>
  <si>
    <t>11.7</t>
  </si>
  <si>
    <t>11.8</t>
  </si>
  <si>
    <t>11.9</t>
  </si>
  <si>
    <t>11.10</t>
  </si>
  <si>
    <t>Remanejo de luminárias de emergência e sensor de alarme da porta de saída da agência. Instalar canaleta tipo "X" e acessórios.</t>
  </si>
  <si>
    <t>II</t>
  </si>
  <si>
    <t>INFRAESTRUTURA ELÉTRICA E LÓGICA</t>
  </si>
  <si>
    <t>ALVENARIAS/ TELHADO</t>
  </si>
  <si>
    <t>Limpeza/desentupimento de calhas e tubos de queda</t>
  </si>
  <si>
    <t>Reforço na impermeabilização do telhado e calhas com manta plástica revestida por película de alumínio</t>
  </si>
  <si>
    <t>Tratamento de juntas, com selante PU</t>
  </si>
  <si>
    <t>1.12</t>
  </si>
  <si>
    <t>1.22</t>
  </si>
  <si>
    <t>1.23</t>
  </si>
  <si>
    <t>1.24</t>
  </si>
  <si>
    <t>1.25</t>
  </si>
  <si>
    <t>1.26</t>
  </si>
  <si>
    <t>1.27</t>
  </si>
  <si>
    <t>2.14</t>
  </si>
  <si>
    <t>2.15</t>
  </si>
  <si>
    <t>6.32</t>
  </si>
  <si>
    <t>6.33</t>
  </si>
  <si>
    <t>6.34</t>
  </si>
  <si>
    <t>6.35</t>
  </si>
  <si>
    <t>6.36</t>
  </si>
  <si>
    <t>6.37</t>
  </si>
  <si>
    <t>6.38</t>
  </si>
  <si>
    <t>6.39</t>
  </si>
  <si>
    <t>7.4.1</t>
  </si>
  <si>
    <t>7.11</t>
  </si>
  <si>
    <t>7.12</t>
  </si>
  <si>
    <t>9.3</t>
  </si>
  <si>
    <t>9.4</t>
  </si>
  <si>
    <t>9.7</t>
  </si>
  <si>
    <t>9.9</t>
  </si>
  <si>
    <r>
      <t xml:space="preserve">3. PRAZO DE EXECUÇÃO/ENTREGA: </t>
    </r>
    <r>
      <rPr>
        <sz val="10"/>
        <rFont val="Calibri"/>
        <family val="2"/>
        <scheme val="minor"/>
      </rPr>
      <t>75 dias</t>
    </r>
  </si>
  <si>
    <r>
      <t>1. OBJETO:</t>
    </r>
    <r>
      <rPr>
        <sz val="10"/>
        <rFont val="Calibri"/>
        <family val="2"/>
        <scheme val="minor"/>
      </rPr>
      <t xml:space="preserve"> MANUTENÇÃO PREDIAL CIVIL, ELÉTRICA, LÓGICA E MECÂNICA COM PEQUENAS ADEQUAÇÕES DE ESPAÇOS FÍSICOS NA AGÊNCIA ARATIBA</t>
    </r>
  </si>
  <si>
    <r>
      <t xml:space="preserve">2. ENDEREÇO DE EXECUÇÃO/ENTREGA: </t>
    </r>
    <r>
      <rPr>
        <sz val="10"/>
        <rFont val="Calibri"/>
        <family val="2"/>
        <scheme val="minor"/>
      </rPr>
      <t>Rua Luiz Loeser, n°90 - Aratiba/RS</t>
    </r>
  </si>
  <si>
    <r>
      <t xml:space="preserve">Duto SLIM - </t>
    </r>
    <r>
      <rPr>
        <sz val="10"/>
        <rFont val="Calibri"/>
        <family val="2"/>
      </rPr>
      <t>(BEGE)</t>
    </r>
  </si>
  <si>
    <r>
      <t xml:space="preserve">Curva interna 90 graus SLIM </t>
    </r>
    <r>
      <rPr>
        <sz val="10"/>
        <rFont val="Calibri"/>
        <family val="2"/>
      </rPr>
      <t>(BEGE)</t>
    </r>
  </si>
  <si>
    <r>
      <t xml:space="preserve">Adaptador porta equipamento para duto SLIM </t>
    </r>
    <r>
      <rPr>
        <sz val="10"/>
        <rFont val="Calibri"/>
        <family val="2"/>
      </rPr>
      <t xml:space="preserve">(BEGE) </t>
    </r>
  </si>
  <si>
    <r>
      <t xml:space="preserve">Caixa de passagem condulete diâm. 25 mm com </t>
    </r>
    <r>
      <rPr>
        <b/>
        <sz val="10"/>
        <rFont val="Calibri"/>
        <family val="2"/>
        <scheme val="minor"/>
      </rPr>
      <t>UMA</t>
    </r>
    <r>
      <rPr>
        <sz val="10"/>
        <rFont val="Calibri"/>
        <family val="2"/>
        <scheme val="minor"/>
      </rPr>
      <t xml:space="preserve"> tomada 2P + T miolo </t>
    </r>
    <r>
      <rPr>
        <b/>
        <sz val="10"/>
        <rFont val="Calibri"/>
        <family val="2"/>
        <scheme val="minor"/>
      </rPr>
      <t>VERMELHO</t>
    </r>
    <r>
      <rPr>
        <sz val="10"/>
        <rFont val="Calibri"/>
        <family val="2"/>
        <scheme val="minor"/>
      </rPr>
      <t xml:space="preserve"> para fragmentadora.(Identificar com Acxx, EXxx conforme circuito existente em adesivo em poliéster autocolante funid.do branco e letras pretas)</t>
    </r>
  </si>
  <si>
    <t>Quadro de comando de Sobrepor para periféricos da Central de Alarme junto da automação 400x300x200mm. Ref. Cemar Standard CS</t>
  </si>
  <si>
    <t>Remoção  e descaracterização de programação visual interna antiga, inclusive porta cartazes</t>
  </si>
  <si>
    <t>Esquadria de alumínio anodizado branco para divisor de sigilo/ambiente, padrão Banrisul, h=1,80m  - modelo padrão Banrisul. Retirar Móvel e esquadrias na Bagergs. Realizar reparos e adaptações necessárias.</t>
  </si>
  <si>
    <t>Pintura a óleo ou esmalte sintético em esquadria metálica, 02 demãos - cor cinza crômio. Duas Demãos. Grades internas</t>
  </si>
  <si>
    <t>Pintura acrílica, 02 demãos, sem emassamento sobre alvenarias externas- cor branco.</t>
  </si>
  <si>
    <t>Esmalte - cor cinza crômio. Duas Demãos. Grades e telas Otis Externas</t>
  </si>
  <si>
    <t>A2 SAA2 - Adesivo Logo Padrão - Portas Fechamento Automático - Horário Sala de Autoatendimento (Segunda a sábado das 7h às 20h)</t>
  </si>
  <si>
    <t>Piso podotátil alerta/direcional em poliéster, e=4mm, assentado com cola - sobrepor, cor Azul escuro. Aplicação conforme leiaute.</t>
  </si>
  <si>
    <t>Acessórios diversos (suportes, pinos roscados, parafusos, fita PVC, cabos, cola) para instalação e montagens.</t>
  </si>
  <si>
    <t>Quadro de comando de sobrepor em chapa de aço e pintura a pó cor cinza RAL 9002 com dimensões mínimas de 400x300x200mm, com placa de montagem cor laranja RAL 2004, com canaleta de PVC e trilhos para fixação dos equipamentos - COMANDO EQUIPAMENTO DE RENOVAÇÃO.</t>
  </si>
  <si>
    <t>Desinstalar e reinstalar  PGDM existente, para substituição e reposicionamento da esquadria da sala de auto atendimento. Serviço deverá ser executado por empresa especializada com vistas a preservar a integridade do equipamento.</t>
  </si>
  <si>
    <r>
      <rPr>
        <b/>
        <sz val="10"/>
        <rFont val="Calibri"/>
        <family val="2"/>
      </rPr>
      <t>Chave Reversora</t>
    </r>
    <r>
      <rPr>
        <sz val="10"/>
        <rFont val="Calibri"/>
        <family val="2"/>
      </rPr>
      <t xml:space="preserve"> 63A com 04 câmaras, 3 posições (Instalar na sala do Nobreak)</t>
    </r>
  </si>
  <si>
    <t>CRONOGRAMA</t>
  </si>
  <si>
    <r>
      <t xml:space="preserve">1. OBJETO: </t>
    </r>
    <r>
      <rPr>
        <sz val="10"/>
        <rFont val="Calibri"/>
        <family val="2"/>
        <scheme val="minor"/>
      </rPr>
      <t>MANUTENÇÃO PREDIAL CIVIL, ELÉTRICA, LÓGICA E MECÂNICA COM PEQUENAS ADEQUAÇÕES DE ESPAÇOS FÍSICOS NA AGÊNCIA ARATIBA</t>
    </r>
  </si>
  <si>
    <t>NOME:</t>
  </si>
  <si>
    <t>TELEFONE:</t>
  </si>
  <si>
    <t>ITEM</t>
  </si>
  <si>
    <t>DISCRIMINAÇÃO DOS SERVIÇOS</t>
  </si>
  <si>
    <t>VALOR (R$)</t>
  </si>
  <si>
    <t xml:space="preserve">ETAPAS </t>
  </si>
  <si>
    <t>1ª</t>
  </si>
  <si>
    <t>2ª</t>
  </si>
  <si>
    <t>3ª</t>
  </si>
  <si>
    <t>MANUTENÇÃO CIVIL</t>
  </si>
  <si>
    <t>Percentual</t>
  </si>
  <si>
    <t>Valor</t>
  </si>
  <si>
    <t>Coluna iluminada do acesso (antigo "pórtico"), dimensões 210x40x25cm</t>
  </si>
  <si>
    <t>Pórtico "goleira" em L</t>
  </si>
  <si>
    <t>Testeiras em placa ACM (revestimento liso e quina vazada)</t>
  </si>
  <si>
    <t>Letra caixa testeira</t>
  </si>
  <si>
    <t>conj</t>
  </si>
  <si>
    <t>Logo em hexágonos coloridos (fachada lateral)</t>
  </si>
  <si>
    <t>12.3</t>
  </si>
  <si>
    <t>12.4</t>
  </si>
  <si>
    <t>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</si>
</sst>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R$&quot;\ * #,##0.00_-;\-&quot;R$&quot;\ * #,##0.00_-;_-&quot;R$&quot;\ * &quot;-&quot;??_-;_-@_-"/>
    <numFmt numFmtId="43" formatCode="_-* #,##0.00_-;\-* #,##0.00_-;_-* &quot;-&quot;??_-;_-@_-"/>
    <numFmt numFmtId="164" formatCode="* #,##0.00\ ;\-* #,##0.00\ ;* \-#\ ;@\ "/>
    <numFmt numFmtId="165" formatCode="_(* #,##0.00_);_(* \(#,##0.00\);_(* \-??_);_(@_)"/>
    <numFmt numFmtId="166" formatCode="_(&quot;R$ &quot;* #,##0.00_);_(&quot;R$ &quot;* \(#,##0.00\);_(&quot;R$ &quot;* &quot;-&quot;??_);_(@_)"/>
    <numFmt numFmtId="167" formatCode="_([$€-2]* #,##0.00_);_([$€-2]* \(#,##0.00\);_([$€-2]* &quot;-&quot;??_)"/>
    <numFmt numFmtId="168" formatCode="#,##0.00;[Red]#,##0.00"/>
    <numFmt numFmtId="169" formatCode="_(* #,##0.00_);_(* \(#,##0.00\);_(* &quot;-&quot;??_);_(@_)"/>
    <numFmt numFmtId="170" formatCode="#,##0.00_ ;\-#,##0.00\ "/>
    <numFmt numFmtId="171" formatCode="0.000000%"/>
  </numFmts>
  <fonts count="54" x14ac:knownFonts="1">
    <font>
      <sz val="10"/>
      <name val="MS Sans Serif"/>
    </font>
    <font>
      <sz val="11"/>
      <color theme="1"/>
      <name val="Calibri"/>
      <family val="2"/>
      <scheme val="minor"/>
    </font>
    <font>
      <sz val="10"/>
      <name val="MS Sans Serif"/>
      <family val="2"/>
    </font>
    <font>
      <sz val="10"/>
      <name val="MS Sans Serif"/>
      <family val="2"/>
    </font>
    <font>
      <sz val="10"/>
      <name val="Arial"/>
      <family val="2"/>
    </font>
    <font>
      <sz val="11"/>
      <color theme="1"/>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b/>
      <sz val="14"/>
      <name val="Calibri"/>
      <family val="2"/>
      <scheme val="minor"/>
    </font>
    <font>
      <b/>
      <sz val="8"/>
      <name val="Calibri"/>
      <family val="2"/>
      <scheme val="minor"/>
    </font>
    <font>
      <sz val="8"/>
      <name val="Calibri"/>
      <family val="2"/>
      <scheme val="minor"/>
    </font>
    <font>
      <sz val="9"/>
      <name val="Calibri"/>
      <family val="2"/>
      <scheme val="minor"/>
    </font>
    <font>
      <b/>
      <sz val="9"/>
      <name val="Calibri"/>
      <family val="2"/>
      <scheme val="minor"/>
    </font>
    <font>
      <sz val="10"/>
      <name val="MS Sans Serif"/>
    </font>
    <font>
      <sz val="10"/>
      <color theme="1"/>
      <name val="Calibri"/>
      <family val="2"/>
      <scheme val="minor"/>
    </font>
    <font>
      <sz val="9"/>
      <color theme="1"/>
      <name val="Calibri"/>
      <family val="2"/>
      <scheme val="minor"/>
    </font>
    <font>
      <sz val="11"/>
      <color rgb="FF000000"/>
      <name val="Calibri"/>
      <family val="2"/>
      <charset val="1"/>
    </font>
    <font>
      <sz val="10"/>
      <color rgb="FF000000"/>
      <name val="Calibri"/>
      <family val="2"/>
      <charset val="1"/>
    </font>
    <font>
      <b/>
      <sz val="11"/>
      <color theme="0"/>
      <name val="Calibri"/>
      <family val="2"/>
      <charset val="1"/>
    </font>
    <font>
      <b/>
      <sz val="11"/>
      <color rgb="FF000000"/>
      <name val="Calibri"/>
      <family val="2"/>
      <charset val="1"/>
    </font>
    <font>
      <b/>
      <sz val="10"/>
      <color rgb="FF000000"/>
      <name val="Calibri"/>
      <family val="2"/>
      <charset val="1"/>
    </font>
    <font>
      <u/>
      <sz val="10"/>
      <name val="Calibri"/>
      <family val="2"/>
      <scheme val="minor"/>
    </font>
    <font>
      <b/>
      <sz val="10"/>
      <color theme="1"/>
      <name val="Calibri"/>
      <family val="2"/>
      <scheme val="minor"/>
    </font>
    <font>
      <b/>
      <sz val="16"/>
      <name val="Calibri"/>
      <family val="2"/>
      <scheme val="minor"/>
    </font>
    <font>
      <u/>
      <sz val="10"/>
      <color theme="11"/>
      <name val="MS Sans Serif"/>
    </font>
    <font>
      <sz val="8"/>
      <name val="MS Sans Serif"/>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62"/>
      <name val="Calibri"/>
      <family val="2"/>
    </font>
    <font>
      <b/>
      <sz val="18"/>
      <color indexed="62"/>
      <name val="Cambria"/>
      <family val="2"/>
    </font>
    <font>
      <b/>
      <sz val="13"/>
      <color indexed="62"/>
      <name val="Calibri"/>
      <family val="2"/>
    </font>
    <font>
      <b/>
      <sz val="11"/>
      <color indexed="62"/>
      <name val="Calibri"/>
      <family val="2"/>
    </font>
    <font>
      <b/>
      <sz val="11"/>
      <color indexed="8"/>
      <name val="Calibri"/>
      <family val="2"/>
    </font>
    <font>
      <vertAlign val="superscript"/>
      <sz val="8"/>
      <name val="Arial"/>
      <family val="2"/>
    </font>
    <font>
      <sz val="10"/>
      <color theme="7" tint="0.39997558519241921"/>
      <name val="Calibri"/>
      <family val="2"/>
      <scheme val="minor"/>
    </font>
    <font>
      <sz val="11"/>
      <color rgb="FFFFC000"/>
      <name val="Calibri"/>
      <family val="2"/>
      <scheme val="minor"/>
    </font>
    <font>
      <b/>
      <sz val="10"/>
      <name val="Calibri"/>
      <family val="2"/>
    </font>
    <font>
      <sz val="10"/>
      <name val="Calibri"/>
      <family val="2"/>
    </font>
    <font>
      <b/>
      <sz val="9"/>
      <color indexed="81"/>
      <name val="Segoe UI"/>
      <family val="2"/>
    </font>
    <font>
      <sz val="9"/>
      <color indexed="81"/>
      <name val="Segoe UI"/>
      <family val="2"/>
    </font>
    <font>
      <sz val="11"/>
      <color rgb="FFFF0000"/>
      <name val="Calibri"/>
      <family val="2"/>
      <scheme val="minor"/>
    </font>
    <font>
      <b/>
      <sz val="11"/>
      <color theme="1"/>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8" tint="-0.499984740745262"/>
        <bgColor rgb="FF99CCFF"/>
      </patternFill>
    </fill>
    <fill>
      <patternFill patternType="solid">
        <fgColor indexed="31"/>
        <bgColor indexed="42"/>
      </patternFill>
    </fill>
    <fill>
      <patternFill patternType="solid">
        <fgColor indexed="29"/>
        <bgColor indexed="45"/>
      </patternFill>
    </fill>
    <fill>
      <patternFill patternType="solid">
        <fgColor indexed="26"/>
        <bgColor indexed="9"/>
      </patternFill>
    </fill>
    <fill>
      <patternFill patternType="solid">
        <fgColor indexed="27"/>
        <bgColor indexed="41"/>
      </patternFill>
    </fill>
    <fill>
      <patternFill patternType="solid">
        <fgColor indexed="22"/>
        <bgColor indexed="44"/>
      </patternFill>
    </fill>
    <fill>
      <patternFill patternType="solid">
        <fgColor indexed="43"/>
        <bgColor indexed="26"/>
      </patternFill>
    </fill>
    <fill>
      <patternFill patternType="solid">
        <fgColor indexed="44"/>
        <bgColor indexed="22"/>
      </patternFill>
    </fill>
    <fill>
      <patternFill patternType="solid">
        <fgColor indexed="49"/>
        <bgColor indexed="40"/>
      </patternFill>
    </fill>
    <fill>
      <patternFill patternType="solid">
        <fgColor indexed="42"/>
        <bgColor indexed="27"/>
      </patternFill>
    </fill>
    <fill>
      <patternFill patternType="solid">
        <fgColor indexed="9"/>
        <bgColor indexed="26"/>
      </patternFill>
    </fill>
    <fill>
      <patternFill patternType="solid">
        <fgColor indexed="55"/>
        <bgColor indexed="23"/>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9"/>
        <bgColor indexed="64"/>
      </patternFill>
    </fill>
    <fill>
      <patternFill patternType="solid">
        <fgColor theme="0" tint="-0.34998626667073579"/>
        <bgColor indexed="64"/>
      </patternFill>
    </fill>
    <fill>
      <patternFill patternType="solid">
        <fgColor theme="0" tint="-0.14999847407452621"/>
        <bgColor indexed="64"/>
      </patternFill>
    </fill>
  </fills>
  <borders count="79">
    <border>
      <left/>
      <right/>
      <top/>
      <bottom/>
      <diagonal/>
    </border>
    <border>
      <left/>
      <right/>
      <top style="hair">
        <color auto="1"/>
      </top>
      <bottom style="hair">
        <color auto="1"/>
      </bottom>
      <diagonal/>
    </border>
    <border>
      <left/>
      <right/>
      <top/>
      <bottom style="thin">
        <color auto="1"/>
      </bottom>
      <diagonal/>
    </border>
    <border>
      <left/>
      <right/>
      <top style="thin">
        <color theme="8" tint="-0.24994659260841701"/>
      </top>
      <bottom style="thin">
        <color theme="8" tint="-0.24994659260841701"/>
      </bottom>
      <diagonal/>
    </border>
    <border>
      <left/>
      <right/>
      <top style="thin">
        <color theme="8" tint="-0.24994659260841701"/>
      </top>
      <bottom/>
      <diagonal/>
    </border>
    <border>
      <left/>
      <right/>
      <top/>
      <bottom style="thin">
        <color theme="8" tint="-0.24994659260841701"/>
      </bottom>
      <diagonal/>
    </border>
    <border>
      <left/>
      <right/>
      <top style="medium">
        <color theme="3"/>
      </top>
      <bottom style="medium">
        <color theme="3"/>
      </bottom>
      <diagonal/>
    </border>
    <border>
      <left/>
      <right/>
      <top style="thin">
        <color theme="3"/>
      </top>
      <bottom style="medium">
        <color theme="3"/>
      </bottom>
      <diagonal/>
    </border>
    <border>
      <left/>
      <right/>
      <top style="medium">
        <color theme="3"/>
      </top>
      <bottom/>
      <diagonal/>
    </border>
    <border>
      <left/>
      <right/>
      <top style="thin">
        <color theme="3"/>
      </top>
      <bottom style="thin">
        <color theme="3"/>
      </bottom>
      <diagonal/>
    </border>
    <border>
      <left/>
      <right/>
      <top style="thin">
        <color theme="3"/>
      </top>
      <bottom/>
      <diagonal/>
    </border>
    <border>
      <left/>
      <right/>
      <top/>
      <bottom style="medium">
        <color theme="3"/>
      </bottom>
      <diagonal/>
    </border>
    <border>
      <left/>
      <right/>
      <top/>
      <bottom style="thin">
        <color theme="3"/>
      </bottom>
      <diagonal/>
    </border>
    <border>
      <left/>
      <right/>
      <top style="medium">
        <color theme="3"/>
      </top>
      <bottom style="thin">
        <color theme="3"/>
      </bottom>
      <diagonal/>
    </border>
    <border>
      <left/>
      <right/>
      <top style="hair">
        <color theme="3"/>
      </top>
      <bottom style="hair">
        <color theme="3"/>
      </bottom>
      <diagonal/>
    </border>
    <border>
      <left/>
      <right/>
      <top style="medium">
        <color theme="3"/>
      </top>
      <bottom style="hair">
        <color theme="3"/>
      </bottom>
      <diagonal/>
    </border>
    <border>
      <left/>
      <right/>
      <top/>
      <bottom style="hair">
        <color theme="3"/>
      </bottom>
      <diagonal/>
    </border>
    <border>
      <left/>
      <right/>
      <top style="hair">
        <color theme="3"/>
      </top>
      <bottom style="thin">
        <color theme="3"/>
      </bottom>
      <diagonal/>
    </border>
    <border>
      <left style="hair">
        <color theme="3"/>
      </left>
      <right style="hair">
        <color theme="3"/>
      </right>
      <top style="hair">
        <color theme="3"/>
      </top>
      <bottom style="thin">
        <color theme="3"/>
      </bottom>
      <diagonal/>
    </border>
    <border>
      <left style="hair">
        <color theme="3"/>
      </left>
      <right style="hair">
        <color theme="3"/>
      </right>
      <top style="thin">
        <color theme="3"/>
      </top>
      <bottom style="thin">
        <color theme="3"/>
      </bottom>
      <diagonal/>
    </border>
    <border>
      <left style="hair">
        <color theme="3"/>
      </left>
      <right style="hair">
        <color theme="3"/>
      </right>
      <top/>
      <bottom style="medium">
        <color theme="3"/>
      </bottom>
      <diagonal/>
    </border>
    <border>
      <left/>
      <right style="hair">
        <color theme="3"/>
      </right>
      <top style="hair">
        <color theme="3"/>
      </top>
      <bottom style="thin">
        <color theme="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hair">
        <color theme="3"/>
      </left>
      <right/>
      <top style="hair">
        <color theme="3"/>
      </top>
      <bottom style="hair">
        <color theme="3"/>
      </bottom>
      <diagonal/>
    </border>
    <border>
      <left style="hair">
        <color theme="3"/>
      </left>
      <right/>
      <top style="thin">
        <color theme="3"/>
      </top>
      <bottom style="thin">
        <color theme="3"/>
      </bottom>
      <diagonal/>
    </border>
    <border>
      <left/>
      <right style="hair">
        <color theme="3"/>
      </right>
      <top style="hair">
        <color theme="3"/>
      </top>
      <bottom style="hair">
        <color theme="3"/>
      </bottom>
      <diagonal/>
    </border>
    <border>
      <left/>
      <right style="hair">
        <color theme="3"/>
      </right>
      <top style="thin">
        <color theme="3"/>
      </top>
      <bottom style="thin">
        <color theme="3"/>
      </bottom>
      <diagonal/>
    </border>
    <border>
      <left/>
      <right style="hair">
        <color theme="3"/>
      </right>
      <top/>
      <bottom style="medium">
        <color theme="3"/>
      </bottom>
      <diagonal/>
    </border>
    <border>
      <left/>
      <right/>
      <top style="thin">
        <color indexed="64"/>
      </top>
      <bottom style="hair">
        <color theme="3"/>
      </bottom>
      <diagonal/>
    </border>
    <border>
      <left/>
      <right/>
      <top style="hair">
        <color theme="3"/>
      </top>
      <bottom/>
      <diagonal/>
    </border>
    <border>
      <left/>
      <right style="hair">
        <color theme="3"/>
      </right>
      <top style="hair">
        <color theme="3"/>
      </top>
      <bottom/>
      <diagonal/>
    </border>
    <border>
      <left/>
      <right style="hair">
        <color theme="3"/>
      </right>
      <top/>
      <bottom style="thin">
        <color theme="3"/>
      </bottom>
      <diagonal/>
    </border>
    <border>
      <left style="hair">
        <color theme="3"/>
      </left>
      <right/>
      <top style="hair">
        <color theme="3"/>
      </top>
      <bottom/>
      <diagonal/>
    </border>
    <border>
      <left style="hair">
        <color theme="3"/>
      </left>
      <right/>
      <top/>
      <bottom style="thin">
        <color theme="3"/>
      </bottom>
      <diagonal/>
    </border>
    <border>
      <left/>
      <right style="hair">
        <color theme="3"/>
      </right>
      <top style="medium">
        <color theme="3"/>
      </top>
      <bottom style="medium">
        <color theme="3"/>
      </bottom>
      <diagonal/>
    </border>
    <border>
      <left/>
      <right style="thin">
        <color indexed="64"/>
      </right>
      <top style="hair">
        <color theme="3"/>
      </top>
      <bottom/>
      <diagonal/>
    </border>
    <border>
      <left/>
      <right style="thin">
        <color indexed="64"/>
      </right>
      <top/>
      <bottom style="hair">
        <color theme="3"/>
      </bottom>
      <diagonal/>
    </border>
    <border>
      <left/>
      <right style="hair">
        <color theme="3"/>
      </right>
      <top style="thin">
        <color theme="3"/>
      </top>
      <bottom style="medium">
        <color theme="3"/>
      </bottom>
      <diagonal/>
    </border>
    <border>
      <left style="hair">
        <color theme="3"/>
      </left>
      <right style="thin">
        <color indexed="64"/>
      </right>
      <top style="hair">
        <color theme="3"/>
      </top>
      <bottom style="thin">
        <color theme="3"/>
      </bottom>
      <diagonal/>
    </border>
    <border>
      <left style="hair">
        <color theme="3"/>
      </left>
      <right style="thin">
        <color indexed="64"/>
      </right>
      <top/>
      <bottom style="medium">
        <color theme="3"/>
      </bottom>
      <diagonal/>
    </border>
    <border>
      <left/>
      <right/>
      <top/>
      <bottom style="hair">
        <color auto="1"/>
      </bottom>
      <diagonal/>
    </border>
    <border>
      <left/>
      <right/>
      <top style="hair">
        <color auto="1"/>
      </top>
      <bottom style="thin">
        <color auto="1"/>
      </bottom>
      <diagonal/>
    </border>
    <border>
      <left/>
      <right/>
      <top style="thin">
        <color indexed="64"/>
      </top>
      <bottom style="hair">
        <color auto="1"/>
      </bottom>
      <diagonal/>
    </border>
    <border>
      <left/>
      <right/>
      <top style="thin">
        <color auto="1"/>
      </top>
      <bottom/>
      <diagonal/>
    </border>
    <border>
      <left/>
      <right style="thin">
        <color auto="1"/>
      </right>
      <top style="thin">
        <color auto="1"/>
      </top>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thin">
        <color indexed="64"/>
      </left>
      <right style="thin">
        <color indexed="64"/>
      </right>
      <top style="hair">
        <color auto="1"/>
      </top>
      <bottom/>
      <diagonal/>
    </border>
    <border>
      <left style="thin">
        <color indexed="64"/>
      </left>
      <right style="hair">
        <color auto="1"/>
      </right>
      <top style="hair">
        <color auto="1"/>
      </top>
      <bottom/>
      <diagonal/>
    </border>
    <border>
      <left/>
      <right style="thin">
        <color indexed="64"/>
      </right>
      <top style="hair">
        <color auto="1"/>
      </top>
      <bottom/>
      <diagonal/>
    </border>
    <border>
      <left/>
      <right style="hair">
        <color auto="1"/>
      </right>
      <top style="hair">
        <color auto="1"/>
      </top>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
      <left style="hair">
        <color auto="1"/>
      </left>
      <right/>
      <top/>
      <bottom style="hair">
        <color auto="1"/>
      </bottom>
      <diagonal/>
    </border>
    <border>
      <left style="thin">
        <color indexed="64"/>
      </left>
      <right style="thin">
        <color indexed="64"/>
      </right>
      <top/>
      <bottom style="hair">
        <color auto="1"/>
      </bottom>
      <diagonal/>
    </border>
    <border>
      <left style="thin">
        <color indexed="64"/>
      </left>
      <right/>
      <top style="hair">
        <color auto="1"/>
      </top>
      <bottom/>
      <diagonal/>
    </border>
    <border>
      <left/>
      <right style="hair">
        <color auto="1"/>
      </right>
      <top/>
      <bottom style="thin">
        <color indexed="64"/>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right/>
      <top style="medium">
        <color auto="1"/>
      </top>
      <bottom style="thin">
        <color indexed="64"/>
      </bottom>
      <diagonal/>
    </border>
    <border>
      <left/>
      <right style="thin">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thin">
        <color auto="1"/>
      </left>
      <right/>
      <top style="medium">
        <color auto="1"/>
      </top>
      <bottom style="thin">
        <color indexed="64"/>
      </bottom>
      <diagonal/>
    </border>
    <border>
      <left/>
      <right/>
      <top style="hair">
        <color rgb="FF000050"/>
      </top>
      <bottom style="hair">
        <color rgb="FF000050"/>
      </bottom>
      <diagonal/>
    </border>
  </borders>
  <cellStyleXfs count="86">
    <xf numFmtId="0" fontId="0" fillId="0" borderId="0"/>
    <xf numFmtId="44" fontId="5" fillId="0" borderId="0" applyFont="0" applyFill="0" applyBorder="0" applyAlignment="0" applyProtection="0"/>
    <xf numFmtId="44" fontId="2" fillId="0" borderId="0" applyFont="0" applyFill="0" applyBorder="0" applyAlignment="0" applyProtection="0"/>
    <xf numFmtId="0" fontId="3" fillId="0" borderId="0">
      <alignment vertical="center"/>
    </xf>
    <xf numFmtId="0" fontId="4" fillId="0" borderId="0"/>
    <xf numFmtId="0" fontId="5" fillId="0" borderId="0"/>
    <xf numFmtId="0" fontId="2" fillId="0" borderId="0"/>
    <xf numFmtId="40" fontId="2"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15" fillId="0" borderId="0" applyFont="0" applyFill="0" applyBorder="0" applyAlignment="0" applyProtection="0"/>
    <xf numFmtId="0" fontId="18" fillId="0" borderId="0"/>
    <xf numFmtId="9" fontId="18" fillId="0" borderId="0" applyBorder="0" applyProtection="0"/>
    <xf numFmtId="164" fontId="18" fillId="0" borderId="0" applyBorder="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5" fontId="4" fillId="0" borderId="0" applyFill="0" applyBorder="0" applyAlignment="0" applyProtection="0"/>
    <xf numFmtId="166" fontId="4" fillId="0" borderId="0" applyFill="0" applyBorder="0" applyAlignment="0" applyProtection="0"/>
    <xf numFmtId="9" fontId="4" fillId="0" borderId="0" applyFill="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4" borderId="0" applyNumberFormat="0" applyBorder="0" applyAlignment="0" applyProtection="0"/>
    <xf numFmtId="0" fontId="28" fillId="7" borderId="0" applyNumberFormat="0" applyBorder="0" applyAlignment="0" applyProtection="0"/>
    <xf numFmtId="0" fontId="28" fillId="6" borderId="0" applyNumberFormat="0" applyBorder="0" applyAlignment="0" applyProtection="0"/>
    <xf numFmtId="0" fontId="28" fillId="8" borderId="0" applyNumberFormat="0" applyBorder="0" applyAlignment="0" applyProtection="0"/>
    <xf numFmtId="0" fontId="28" fillId="5"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10" borderId="0" applyNumberFormat="0" applyBorder="0" applyAlignment="0" applyProtection="0"/>
    <xf numFmtId="0" fontId="28" fillId="9" borderId="0" applyNumberFormat="0" applyBorder="0" applyAlignment="0" applyProtection="0"/>
    <xf numFmtId="0" fontId="29" fillId="11" borderId="0" applyNumberFormat="0" applyBorder="0" applyAlignment="0" applyProtection="0"/>
    <xf numFmtId="0" fontId="29" fillId="5" borderId="0" applyNumberFormat="0" applyBorder="0" applyAlignment="0" applyProtection="0"/>
    <xf numFmtId="0" fontId="29" fillId="9"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29" fillId="5" borderId="0" applyNumberFormat="0" applyBorder="0" applyAlignment="0" applyProtection="0"/>
    <xf numFmtId="0" fontId="30" fillId="12" borderId="0" applyNumberFormat="0" applyBorder="0" applyAlignment="0" applyProtection="0"/>
    <xf numFmtId="0" fontId="31" fillId="13" borderId="22" applyNumberFormat="0" applyAlignment="0" applyProtection="0"/>
    <xf numFmtId="0" fontId="32" fillId="14" borderId="23" applyNumberFormat="0" applyAlignment="0" applyProtection="0"/>
    <xf numFmtId="0" fontId="33" fillId="0" borderId="24" applyNumberFormat="0" applyFill="0" applyAlignment="0" applyProtection="0"/>
    <xf numFmtId="0" fontId="29" fillId="11"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1" borderId="0" applyNumberFormat="0" applyBorder="0" applyAlignment="0" applyProtection="0"/>
    <xf numFmtId="0" fontId="29" fillId="18" borderId="0" applyNumberFormat="0" applyBorder="0" applyAlignment="0" applyProtection="0"/>
    <xf numFmtId="0" fontId="34" fillId="9" borderId="22" applyNumberFormat="0" applyAlignment="0" applyProtection="0"/>
    <xf numFmtId="167" fontId="4" fillId="0" borderId="0" applyFont="0" applyFill="0" applyBorder="0" applyAlignment="0" applyProtection="0"/>
    <xf numFmtId="0" fontId="35" fillId="19" borderId="0" applyNumberFormat="0" applyBorder="0" applyAlignment="0" applyProtection="0"/>
    <xf numFmtId="0" fontId="36" fillId="9" borderId="0" applyNumberFormat="0" applyBorder="0" applyAlignment="0" applyProtection="0"/>
    <xf numFmtId="0" fontId="4" fillId="6" borderId="25" applyNumberFormat="0" applyAlignment="0" applyProtection="0"/>
    <xf numFmtId="0" fontId="37" fillId="13" borderId="26"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27" applyNumberFormat="0" applyFill="0" applyAlignment="0" applyProtection="0"/>
    <xf numFmtId="0" fontId="41"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3" fillId="0" borderId="0" applyNumberFormat="0" applyFill="0" applyBorder="0" applyAlignment="0" applyProtection="0"/>
    <xf numFmtId="0" fontId="44" fillId="0" borderId="3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xf numFmtId="0" fontId="15" fillId="0" borderId="0"/>
    <xf numFmtId="43" fontId="15" fillId="0" borderId="0" applyFont="0" applyFill="0" applyBorder="0" applyAlignment="0" applyProtection="0"/>
    <xf numFmtId="0" fontId="4" fillId="0" borderId="0"/>
    <xf numFmtId="169" fontId="4" fillId="0" borderId="0" applyFont="0" applyFill="0" applyBorder="0" applyAlignment="0" applyProtection="0"/>
  </cellStyleXfs>
  <cellXfs count="296">
    <xf numFmtId="0" fontId="0" fillId="0" borderId="0" xfId="0"/>
    <xf numFmtId="0" fontId="16" fillId="0" borderId="0" xfId="0" applyFont="1" applyProtection="1">
      <protection hidden="1"/>
    </xf>
    <xf numFmtId="0" fontId="17" fillId="0" borderId="0" xfId="0" applyFont="1" applyProtection="1">
      <protection hidden="1"/>
    </xf>
    <xf numFmtId="0" fontId="16" fillId="0" borderId="0" xfId="0" applyFont="1" applyFill="1" applyProtection="1">
      <protection hidden="1"/>
    </xf>
    <xf numFmtId="0" fontId="16" fillId="0" borderId="0" xfId="0" applyFont="1" applyFill="1" applyBorder="1" applyAlignment="1" applyProtection="1">
      <protection hidden="1"/>
    </xf>
    <xf numFmtId="0" fontId="16" fillId="0" borderId="0" xfId="0" applyFont="1" applyFill="1" applyBorder="1" applyProtection="1">
      <protection hidden="1"/>
    </xf>
    <xf numFmtId="0" fontId="7" fillId="0" borderId="0" xfId="0" applyFont="1" applyAlignment="1" applyProtection="1">
      <alignment vertical="center" wrapText="1"/>
      <protection hidden="1"/>
    </xf>
    <xf numFmtId="0" fontId="9" fillId="0" borderId="0" xfId="0" applyFont="1" applyFill="1" applyBorder="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14" fillId="0" borderId="0" xfId="0" applyFont="1" applyFill="1" applyBorder="1" applyAlignment="1" applyProtection="1">
      <alignment vertical="center" wrapText="1"/>
      <protection hidden="1"/>
    </xf>
    <xf numFmtId="0" fontId="14" fillId="0" borderId="0" xfId="0" applyFont="1" applyFill="1" applyBorder="1" applyAlignment="1" applyProtection="1">
      <alignment horizontal="left" vertical="center" wrapText="1"/>
      <protection hidden="1"/>
    </xf>
    <xf numFmtId="0" fontId="13" fillId="0" borderId="0" xfId="0" applyFont="1" applyFill="1" applyBorder="1" applyAlignment="1" applyProtection="1">
      <alignment vertical="center" wrapText="1"/>
      <protection hidden="1"/>
    </xf>
    <xf numFmtId="0" fontId="9" fillId="0" borderId="0" xfId="0" applyFont="1" applyFill="1" applyBorder="1" applyAlignment="1" applyProtection="1">
      <alignment horizontal="left" vertical="center" wrapText="1"/>
      <protection hidden="1"/>
    </xf>
    <xf numFmtId="0" fontId="7" fillId="0" borderId="0" xfId="0" applyFont="1" applyFill="1" applyAlignment="1" applyProtection="1">
      <alignment vertical="center" wrapText="1"/>
      <protection hidden="1"/>
    </xf>
    <xf numFmtId="0" fontId="6" fillId="0" borderId="0" xfId="0" applyFont="1" applyFill="1" applyBorder="1" applyAlignment="1" applyProtection="1">
      <alignment vertical="center"/>
      <protection hidden="1"/>
    </xf>
    <xf numFmtId="0" fontId="8" fillId="0" borderId="0" xfId="0" applyFont="1" applyProtection="1">
      <protection hidden="1"/>
    </xf>
    <xf numFmtId="0" fontId="6" fillId="0" borderId="0" xfId="0" applyFont="1" applyBorder="1" applyAlignment="1" applyProtection="1">
      <alignment vertical="center"/>
      <protection hidden="1"/>
    </xf>
    <xf numFmtId="0" fontId="6" fillId="2" borderId="0" xfId="0" applyFont="1" applyFill="1" applyBorder="1" applyAlignment="1" applyProtection="1">
      <alignment vertical="center"/>
      <protection hidden="1"/>
    </xf>
    <xf numFmtId="0" fontId="24" fillId="0" borderId="0" xfId="0" applyFont="1" applyProtection="1">
      <protection hidden="1"/>
    </xf>
    <xf numFmtId="0" fontId="6" fillId="0" borderId="0" xfId="0" applyFont="1" applyProtection="1">
      <protection hidden="1"/>
    </xf>
    <xf numFmtId="0" fontId="19" fillId="0" borderId="0" xfId="11" applyFont="1" applyBorder="1" applyAlignment="1">
      <alignment horizontal="justify" vertical="center" wrapText="1"/>
    </xf>
    <xf numFmtId="0" fontId="20" fillId="0" borderId="0" xfId="11" applyFont="1" applyFill="1" applyBorder="1" applyAlignment="1">
      <alignment horizontal="center" vertical="center" wrapText="1"/>
    </xf>
    <xf numFmtId="0" fontId="18" fillId="0" borderId="0" xfId="11" applyFont="1" applyFill="1" applyBorder="1" applyAlignment="1">
      <alignment vertical="center"/>
    </xf>
    <xf numFmtId="0" fontId="21" fillId="0" borderId="0" xfId="11" applyFont="1" applyFill="1" applyBorder="1" applyAlignment="1">
      <alignment vertical="center"/>
    </xf>
    <xf numFmtId="0" fontId="18" fillId="0" borderId="3" xfId="11" applyFont="1" applyBorder="1" applyAlignment="1">
      <alignment vertical="center"/>
    </xf>
    <xf numFmtId="0" fontId="21" fillId="0" borderId="3" xfId="11" applyFont="1" applyBorder="1" applyAlignment="1">
      <alignment vertical="center"/>
    </xf>
    <xf numFmtId="0" fontId="8" fillId="0" borderId="4" xfId="0" applyFont="1" applyBorder="1" applyProtection="1">
      <protection hidden="1"/>
    </xf>
    <xf numFmtId="0" fontId="8" fillId="0" borderId="0" xfId="0" applyFont="1" applyBorder="1" applyProtection="1">
      <protection hidden="1"/>
    </xf>
    <xf numFmtId="0" fontId="8" fillId="0" borderId="2" xfId="0" applyFont="1" applyBorder="1" applyProtection="1">
      <protection hidden="1"/>
    </xf>
    <xf numFmtId="0" fontId="18" fillId="0" borderId="2" xfId="11" applyFont="1" applyFill="1" applyBorder="1" applyAlignment="1">
      <alignment vertical="center"/>
    </xf>
    <xf numFmtId="0" fontId="19" fillId="0" borderId="0" xfId="11" applyFont="1" applyBorder="1" applyAlignment="1">
      <alignment horizontal="justify" vertical="center" wrapText="1"/>
    </xf>
    <xf numFmtId="0" fontId="6" fillId="0" borderId="0" xfId="0" applyFont="1" applyBorder="1" applyProtection="1">
      <protection hidden="1"/>
    </xf>
    <xf numFmtId="0" fontId="6" fillId="0" borderId="11" xfId="0" applyFont="1" applyBorder="1" applyProtection="1">
      <protection hidden="1"/>
    </xf>
    <xf numFmtId="0" fontId="6" fillId="0" borderId="11" xfId="0" applyFont="1" applyFill="1" applyBorder="1" applyAlignment="1" applyProtection="1">
      <alignment vertical="center"/>
      <protection hidden="1"/>
    </xf>
    <xf numFmtId="10" fontId="6" fillId="2" borderId="11" xfId="10" applyNumberFormat="1" applyFont="1" applyFill="1" applyBorder="1" applyAlignment="1" applyProtection="1">
      <alignment vertical="center"/>
      <protection hidden="1"/>
    </xf>
    <xf numFmtId="0" fontId="8" fillId="0" borderId="9" xfId="0" applyFont="1" applyBorder="1" applyAlignment="1" applyProtection="1">
      <alignment horizontal="center" vertical="center"/>
      <protection hidden="1"/>
    </xf>
    <xf numFmtId="0" fontId="8" fillId="0" borderId="9" xfId="0" applyFont="1" applyBorder="1" applyAlignment="1" applyProtection="1">
      <alignment vertical="center"/>
      <protection hidden="1"/>
    </xf>
    <xf numFmtId="10" fontId="8" fillId="0" borderId="9" xfId="10" applyNumberFormat="1" applyFont="1" applyBorder="1" applyAlignment="1" applyProtection="1">
      <alignment vertical="center"/>
      <protection locked="0"/>
    </xf>
    <xf numFmtId="0" fontId="8"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10" fontId="8" fillId="0" borderId="0" xfId="10" applyNumberFormat="1" applyFont="1" applyBorder="1" applyAlignment="1" applyProtection="1">
      <alignment vertical="center"/>
      <protection locked="0"/>
    </xf>
    <xf numFmtId="0" fontId="8" fillId="2" borderId="0" xfId="0" applyFont="1" applyFill="1" applyBorder="1" applyAlignment="1" applyProtection="1">
      <alignment horizontal="center" vertical="center"/>
      <protection hidden="1"/>
    </xf>
    <xf numFmtId="0" fontId="8" fillId="2" borderId="0" xfId="0" applyFont="1" applyFill="1" applyBorder="1" applyAlignment="1" applyProtection="1">
      <alignment vertical="center"/>
      <protection hidden="1"/>
    </xf>
    <xf numFmtId="10" fontId="8" fillId="2" borderId="0" xfId="10" applyNumberFormat="1" applyFont="1" applyFill="1" applyBorder="1" applyAlignment="1" applyProtection="1">
      <alignment vertical="center"/>
      <protection locked="0"/>
    </xf>
    <xf numFmtId="0" fontId="8" fillId="2" borderId="9" xfId="0" applyFont="1" applyFill="1" applyBorder="1" applyAlignment="1" applyProtection="1">
      <alignment horizontal="center" vertical="center"/>
      <protection hidden="1"/>
    </xf>
    <xf numFmtId="0" fontId="8" fillId="2" borderId="9" xfId="0" applyFont="1" applyFill="1" applyBorder="1" applyAlignment="1" applyProtection="1">
      <alignment vertical="center"/>
      <protection hidden="1"/>
    </xf>
    <xf numFmtId="10" fontId="8" fillId="2" borderId="9" xfId="10" applyNumberFormat="1" applyFont="1" applyFill="1" applyBorder="1" applyAlignment="1" applyProtection="1">
      <alignment vertical="center"/>
      <protection locked="0"/>
    </xf>
    <xf numFmtId="0" fontId="8" fillId="0" borderId="10" xfId="0" applyFont="1" applyBorder="1" applyAlignment="1" applyProtection="1">
      <alignment horizontal="center" vertical="center"/>
      <protection hidden="1"/>
    </xf>
    <xf numFmtId="0" fontId="8" fillId="0" borderId="10" xfId="0" applyFont="1" applyBorder="1" applyAlignment="1" applyProtection="1">
      <alignment vertical="center"/>
      <protection hidden="1"/>
    </xf>
    <xf numFmtId="10" fontId="8" fillId="0" borderId="10" xfId="10" applyNumberFormat="1" applyFont="1" applyBorder="1" applyAlignment="1" applyProtection="1">
      <alignment vertical="center"/>
      <protection locked="0"/>
    </xf>
    <xf numFmtId="0" fontId="8" fillId="0" borderId="12" xfId="0" applyFont="1" applyBorder="1" applyAlignment="1" applyProtection="1">
      <alignment horizontal="center" vertical="center"/>
      <protection hidden="1"/>
    </xf>
    <xf numFmtId="0" fontId="8" fillId="0" borderId="12" xfId="0" applyFont="1" applyBorder="1" applyAlignment="1" applyProtection="1">
      <alignment vertical="center"/>
      <protection hidden="1"/>
    </xf>
    <xf numFmtId="10" fontId="8" fillId="0" borderId="12" xfId="10" applyNumberFormat="1" applyFont="1" applyBorder="1" applyAlignment="1" applyProtection="1">
      <alignment vertical="center"/>
      <protection locked="0"/>
    </xf>
    <xf numFmtId="10" fontId="8" fillId="0" borderId="9" xfId="0" applyNumberFormat="1" applyFont="1" applyBorder="1" applyAlignment="1" applyProtection="1">
      <alignment vertical="center"/>
      <protection hidden="1"/>
    </xf>
    <xf numFmtId="0" fontId="8" fillId="2" borderId="12" xfId="0" applyFont="1" applyFill="1" applyBorder="1" applyAlignment="1" applyProtection="1">
      <alignment vertical="center"/>
      <protection hidden="1"/>
    </xf>
    <xf numFmtId="10" fontId="8" fillId="2" borderId="12" xfId="10" applyNumberFormat="1" applyFont="1" applyFill="1" applyBorder="1" applyAlignment="1" applyProtection="1">
      <alignment vertical="center"/>
      <protection locked="0"/>
    </xf>
    <xf numFmtId="0" fontId="14" fillId="0" borderId="13" xfId="0" applyFont="1" applyBorder="1" applyAlignment="1" applyProtection="1">
      <alignment horizontal="center" vertical="center"/>
      <protection hidden="1"/>
    </xf>
    <xf numFmtId="0" fontId="14" fillId="2" borderId="13" xfId="0" applyFont="1" applyFill="1" applyBorder="1" applyAlignment="1" applyProtection="1">
      <alignment vertical="center"/>
      <protection hidden="1"/>
    </xf>
    <xf numFmtId="10" fontId="8" fillId="2" borderId="0" xfId="10" applyNumberFormat="1" applyFont="1" applyFill="1" applyBorder="1" applyAlignment="1" applyProtection="1">
      <alignment vertical="center"/>
      <protection hidden="1"/>
    </xf>
    <xf numFmtId="10" fontId="8" fillId="0" borderId="0" xfId="10" applyNumberFormat="1" applyFont="1" applyBorder="1" applyAlignment="1" applyProtection="1">
      <alignment vertical="center"/>
      <protection hidden="1"/>
    </xf>
    <xf numFmtId="0" fontId="6" fillId="0" borderId="0" xfId="0" applyFont="1" applyFill="1" applyAlignment="1" applyProtection="1">
      <alignment horizontal="left" vertical="center"/>
      <protection hidden="1"/>
    </xf>
    <xf numFmtId="4" fontId="6" fillId="0" borderId="0" xfId="0" applyNumberFormat="1" applyFont="1" applyFill="1" applyAlignment="1" applyProtection="1">
      <alignment horizontal="left" vertical="center" wrapText="1"/>
      <protection hidden="1"/>
    </xf>
    <xf numFmtId="0" fontId="12" fillId="0" borderId="0" xfId="0" applyFont="1" applyFill="1" applyBorder="1" applyAlignment="1" applyProtection="1">
      <alignment horizontal="right" vertical="center" wrapText="1"/>
      <protection hidden="1"/>
    </xf>
    <xf numFmtId="4" fontId="12" fillId="0" borderId="0" xfId="0" applyNumberFormat="1" applyFont="1" applyFill="1" applyBorder="1" applyAlignment="1" applyProtection="1">
      <alignment horizontal="right" vertical="center" wrapText="1"/>
      <protection hidden="1"/>
    </xf>
    <xf numFmtId="0" fontId="12" fillId="0" borderId="7" xfId="0" applyFont="1" applyFill="1" applyBorder="1" applyAlignment="1" applyProtection="1">
      <alignment horizontal="right" vertical="center" wrapText="1"/>
      <protection hidden="1"/>
    </xf>
    <xf numFmtId="4" fontId="12" fillId="0" borderId="7" xfId="0" applyNumberFormat="1" applyFont="1" applyFill="1" applyBorder="1" applyAlignment="1" applyProtection="1">
      <alignment horizontal="right" vertical="center" wrapText="1"/>
      <protection hidden="1"/>
    </xf>
    <xf numFmtId="0" fontId="6" fillId="0" borderId="15" xfId="0" applyNumberFormat="1" applyFont="1" applyFill="1" applyBorder="1" applyAlignment="1" applyProtection="1">
      <alignment horizontal="right" vertical="center" wrapText="1"/>
      <protection hidden="1"/>
    </xf>
    <xf numFmtId="0" fontId="6" fillId="0" borderId="15" xfId="0" applyFont="1" applyFill="1" applyBorder="1" applyAlignment="1" applyProtection="1">
      <alignment horizontal="justify" vertical="center" wrapText="1"/>
      <protection hidden="1"/>
    </xf>
    <xf numFmtId="4" fontId="8" fillId="0" borderId="15" xfId="0" applyNumberFormat="1" applyFont="1" applyFill="1" applyBorder="1" applyAlignment="1" applyProtection="1">
      <alignment horizontal="center" vertical="center" wrapText="1"/>
      <protection hidden="1"/>
    </xf>
    <xf numFmtId="0" fontId="8" fillId="0" borderId="15" xfId="0" applyFont="1" applyFill="1" applyBorder="1" applyAlignment="1" applyProtection="1">
      <alignment horizontal="center" vertical="center" wrapText="1"/>
      <protection hidden="1"/>
    </xf>
    <xf numFmtId="4" fontId="8" fillId="0" borderId="15" xfId="0" applyNumberFormat="1" applyFont="1" applyFill="1" applyBorder="1" applyAlignment="1" applyProtection="1">
      <alignment horizontal="right" vertical="center" wrapText="1"/>
      <protection hidden="1"/>
    </xf>
    <xf numFmtId="4" fontId="11" fillId="0" borderId="21" xfId="0" applyNumberFormat="1" applyFont="1" applyFill="1" applyBorder="1" applyAlignment="1" applyProtection="1">
      <alignment horizontal="center" vertical="center" wrapText="1"/>
      <protection hidden="1"/>
    </xf>
    <xf numFmtId="4" fontId="11" fillId="0" borderId="18" xfId="0" applyNumberFormat="1" applyFont="1" applyFill="1" applyBorder="1" applyAlignment="1" applyProtection="1">
      <alignment horizontal="center" vertical="center" wrapText="1"/>
      <protection hidden="1"/>
    </xf>
    <xf numFmtId="4" fontId="6" fillId="0" borderId="21" xfId="0" applyNumberFormat="1" applyFont="1" applyFill="1" applyBorder="1" applyAlignment="1" applyProtection="1">
      <alignment horizontal="right" vertical="center" wrapText="1"/>
      <protection hidden="1"/>
    </xf>
    <xf numFmtId="4" fontId="6" fillId="0" borderId="18" xfId="0" applyNumberFormat="1" applyFont="1" applyFill="1" applyBorder="1" applyAlignment="1" applyProtection="1">
      <alignment horizontal="right" vertical="center" wrapText="1"/>
      <protection hidden="1"/>
    </xf>
    <xf numFmtId="4" fontId="6" fillId="0" borderId="17" xfId="0" applyNumberFormat="1" applyFont="1" applyFill="1" applyBorder="1" applyAlignment="1" applyProtection="1">
      <alignment horizontal="right" vertical="center" wrapText="1"/>
      <protection hidden="1"/>
    </xf>
    <xf numFmtId="0" fontId="6" fillId="0" borderId="9" xfId="0" applyNumberFormat="1" applyFont="1" applyFill="1" applyBorder="1" applyAlignment="1" applyProtection="1">
      <alignment horizontal="right" vertical="center" wrapText="1"/>
      <protection hidden="1"/>
    </xf>
    <xf numFmtId="0" fontId="6" fillId="0" borderId="9" xfId="0" applyFont="1" applyFill="1" applyBorder="1" applyAlignment="1" applyProtection="1">
      <alignment horizontal="justify" vertical="center" wrapText="1"/>
      <protection hidden="1"/>
    </xf>
    <xf numFmtId="2" fontId="8" fillId="0" borderId="34" xfId="0" applyNumberFormat="1" applyFont="1" applyFill="1" applyBorder="1" applyAlignment="1" applyProtection="1">
      <alignment horizontal="center" vertical="center" wrapText="1"/>
      <protection hidden="1"/>
    </xf>
    <xf numFmtId="4" fontId="8" fillId="0" borderId="34" xfId="0" applyNumberFormat="1" applyFont="1" applyFill="1" applyBorder="1" applyAlignment="1" applyProtection="1">
      <alignment horizontal="right" vertical="center" wrapText="1"/>
      <protection hidden="1"/>
    </xf>
    <xf numFmtId="4" fontId="8" fillId="0" borderId="19" xfId="0" applyNumberFormat="1" applyFont="1" applyFill="1" applyBorder="1" applyAlignment="1" applyProtection="1">
      <alignment horizontal="right" vertical="center" wrapText="1"/>
      <protection hidden="1"/>
    </xf>
    <xf numFmtId="0" fontId="8" fillId="0" borderId="17" xfId="0" applyNumberFormat="1" applyFont="1" applyFill="1" applyBorder="1" applyAlignment="1" applyProtection="1">
      <alignment horizontal="right" vertical="center" wrapText="1"/>
      <protection hidden="1"/>
    </xf>
    <xf numFmtId="0" fontId="8" fillId="0" borderId="0" xfId="0" applyFont="1" applyFill="1" applyAlignment="1" applyProtection="1">
      <alignment horizontal="right" vertical="center" wrapText="1"/>
      <protection hidden="1"/>
    </xf>
    <xf numFmtId="0" fontId="8" fillId="0" borderId="0" xfId="0" applyFont="1" applyFill="1" applyAlignment="1" applyProtection="1">
      <alignment horizontal="left" vertical="center" wrapText="1"/>
      <protection hidden="1"/>
    </xf>
    <xf numFmtId="4" fontId="8" fillId="0" borderId="0" xfId="0" applyNumberFormat="1" applyFont="1" applyFill="1" applyAlignment="1" applyProtection="1">
      <alignment horizontal="center" vertical="center" wrapText="1"/>
      <protection hidden="1"/>
    </xf>
    <xf numFmtId="0" fontId="8" fillId="0" borderId="0" xfId="0" applyFont="1" applyFill="1" applyAlignment="1" applyProtection="1">
      <alignment horizontal="center" vertical="center" wrapText="1"/>
      <protection hidden="1"/>
    </xf>
    <xf numFmtId="4" fontId="8" fillId="0" borderId="0" xfId="0" applyNumberFormat="1" applyFont="1" applyFill="1" applyAlignment="1" applyProtection="1">
      <alignment horizontal="right" vertical="center" wrapText="1"/>
      <protection hidden="1"/>
    </xf>
    <xf numFmtId="1" fontId="8" fillId="2" borderId="14" xfId="0" applyNumberFormat="1"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168" fontId="8" fillId="2" borderId="14" xfId="0" applyNumberFormat="1" applyFont="1" applyFill="1" applyBorder="1" applyAlignment="1" applyProtection="1">
      <alignment horizontal="right" vertical="center" wrapText="1"/>
    </xf>
    <xf numFmtId="4" fontId="8" fillId="0" borderId="9" xfId="0" applyNumberFormat="1" applyFont="1" applyFill="1" applyBorder="1" applyAlignment="1" applyProtection="1">
      <alignment horizontal="center" vertical="center" wrapText="1"/>
      <protection hidden="1"/>
    </xf>
    <xf numFmtId="4" fontId="8" fillId="0" borderId="32" xfId="0" applyNumberFormat="1" applyFont="1" applyFill="1" applyBorder="1" applyAlignment="1" applyProtection="1">
      <alignment horizontal="right" vertical="center" wrapText="1"/>
      <protection hidden="1"/>
    </xf>
    <xf numFmtId="0" fontId="8" fillId="2" borderId="14" xfId="0" applyFont="1" applyFill="1" applyBorder="1" applyAlignment="1" applyProtection="1">
      <alignment horizontal="right" vertical="center" wrapText="1"/>
    </xf>
    <xf numFmtId="1" fontId="8" fillId="2" borderId="14" xfId="0" applyNumberFormat="1" applyFont="1" applyFill="1" applyBorder="1" applyAlignment="1" applyProtection="1">
      <alignment horizontal="left" vertical="center" wrapText="1"/>
    </xf>
    <xf numFmtId="1" fontId="6" fillId="2" borderId="14" xfId="0" applyNumberFormat="1" applyFont="1" applyFill="1" applyBorder="1" applyAlignment="1" applyProtection="1">
      <alignment horizontal="right" vertical="center" wrapText="1"/>
    </xf>
    <xf numFmtId="0" fontId="6" fillId="2" borderId="14" xfId="0" applyFont="1" applyFill="1" applyBorder="1" applyAlignment="1" applyProtection="1">
      <alignment vertical="center" wrapText="1"/>
    </xf>
    <xf numFmtId="1" fontId="6" fillId="2" borderId="16" xfId="0" applyNumberFormat="1" applyFont="1" applyFill="1" applyBorder="1" applyAlignment="1" applyProtection="1">
      <alignment horizontal="right" vertical="center" wrapText="1"/>
    </xf>
    <xf numFmtId="0" fontId="6" fillId="2" borderId="16" xfId="0" applyFont="1" applyFill="1" applyBorder="1" applyAlignment="1" applyProtection="1">
      <alignment vertical="center" wrapText="1"/>
    </xf>
    <xf numFmtId="4" fontId="8" fillId="2" borderId="16" xfId="0" applyNumberFormat="1" applyFont="1" applyFill="1" applyBorder="1" applyAlignment="1" applyProtection="1">
      <alignment horizontal="center" vertical="center" wrapText="1"/>
      <protection hidden="1"/>
    </xf>
    <xf numFmtId="0" fontId="8" fillId="2" borderId="16" xfId="0" applyFont="1" applyFill="1" applyBorder="1" applyAlignment="1" applyProtection="1">
      <alignment horizontal="center" vertical="center" wrapText="1"/>
      <protection hidden="1"/>
    </xf>
    <xf numFmtId="4" fontId="8" fillId="2" borderId="36" xfId="0" applyNumberFormat="1" applyFont="1" applyFill="1" applyBorder="1" applyAlignment="1" applyProtection="1">
      <alignment horizontal="right" vertical="center" wrapText="1"/>
      <protection hidden="1"/>
    </xf>
    <xf numFmtId="4" fontId="8" fillId="2" borderId="16" xfId="0" applyNumberFormat="1" applyFont="1" applyFill="1" applyBorder="1" applyAlignment="1" applyProtection="1">
      <alignment horizontal="right" vertical="center" wrapText="1"/>
      <protection hidden="1"/>
    </xf>
    <xf numFmtId="168" fontId="46" fillId="2" borderId="14" xfId="0" applyNumberFormat="1" applyFont="1" applyFill="1" applyBorder="1" applyAlignment="1" applyProtection="1">
      <alignment horizontal="right" vertical="center" wrapText="1"/>
    </xf>
    <xf numFmtId="0" fontId="47" fillId="0" borderId="0" xfId="0" applyFont="1" applyFill="1" applyAlignment="1" applyProtection="1">
      <alignment vertical="center" wrapText="1"/>
      <protection hidden="1"/>
    </xf>
    <xf numFmtId="0" fontId="47" fillId="0" borderId="0" xfId="0" applyFont="1" applyAlignment="1" applyProtection="1">
      <alignment vertical="center" wrapText="1"/>
      <protection hidden="1"/>
    </xf>
    <xf numFmtId="0" fontId="6" fillId="0" borderId="11" xfId="0" applyFont="1" applyFill="1" applyBorder="1" applyAlignment="1" applyProtection="1">
      <alignment horizontal="right" vertical="center" wrapText="1"/>
      <protection hidden="1"/>
    </xf>
    <xf numFmtId="4" fontId="6" fillId="0" borderId="35" xfId="0" applyNumberFormat="1" applyFont="1" applyFill="1" applyBorder="1" applyAlignment="1" applyProtection="1">
      <alignment horizontal="right" vertical="center" wrapText="1"/>
      <protection hidden="1"/>
    </xf>
    <xf numFmtId="4" fontId="6" fillId="0" borderId="20" xfId="0" applyNumberFormat="1" applyFont="1" applyFill="1" applyBorder="1" applyAlignment="1" applyProtection="1">
      <alignment horizontal="right" vertical="center" wrapText="1"/>
      <protection hidden="1"/>
    </xf>
    <xf numFmtId="1" fontId="6" fillId="2" borderId="14" xfId="0" applyNumberFormat="1" applyFont="1" applyFill="1" applyBorder="1" applyAlignment="1" applyProtection="1">
      <alignment horizontal="left" vertical="center" wrapText="1"/>
    </xf>
    <xf numFmtId="1" fontId="49" fillId="2" borderId="14" xfId="0" applyNumberFormat="1" applyFont="1" applyFill="1" applyBorder="1" applyAlignment="1" applyProtection="1">
      <alignment horizontal="left" vertical="center" wrapText="1"/>
    </xf>
    <xf numFmtId="0" fontId="6" fillId="0" borderId="0" xfId="0" applyFont="1" applyFill="1" applyAlignment="1" applyProtection="1">
      <alignment horizontal="left" vertical="center" wrapText="1"/>
      <protection hidden="1"/>
    </xf>
    <xf numFmtId="3" fontId="8" fillId="0" borderId="9" xfId="0" applyNumberFormat="1" applyFont="1" applyFill="1" applyBorder="1" applyAlignment="1" applyProtection="1">
      <alignment horizontal="center" vertical="center" wrapText="1"/>
      <protection hidden="1"/>
    </xf>
    <xf numFmtId="4" fontId="8" fillId="0" borderId="9" xfId="0" applyNumberFormat="1" applyFont="1" applyFill="1" applyBorder="1" applyAlignment="1" applyProtection="1">
      <alignment horizontal="right" vertical="center" wrapText="1"/>
      <protection hidden="1"/>
    </xf>
    <xf numFmtId="1" fontId="8" fillId="0" borderId="14" xfId="0" applyNumberFormat="1" applyFont="1" applyFill="1" applyBorder="1" applyAlignment="1" applyProtection="1">
      <alignment horizontal="right" vertical="center" wrapText="1"/>
    </xf>
    <xf numFmtId="1" fontId="8" fillId="0" borderId="14" xfId="0" applyNumberFormat="1" applyFont="1" applyFill="1" applyBorder="1" applyAlignment="1" applyProtection="1">
      <alignment horizontal="left" vertical="center" wrapText="1"/>
    </xf>
    <xf numFmtId="1" fontId="8" fillId="0" borderId="14" xfId="0" applyNumberFormat="1" applyFont="1" applyFill="1" applyBorder="1" applyAlignment="1" applyProtection="1">
      <alignment horizontal="center" vertical="center" wrapText="1"/>
    </xf>
    <xf numFmtId="168" fontId="8" fillId="0" borderId="14" xfId="0" applyNumberFormat="1" applyFont="1" applyFill="1" applyBorder="1" applyAlignment="1" applyProtection="1">
      <alignment horizontal="right" vertical="center" wrapText="1"/>
    </xf>
    <xf numFmtId="0" fontId="8" fillId="0" borderId="14" xfId="0" applyFont="1" applyFill="1" applyBorder="1" applyAlignment="1" applyProtection="1">
      <alignment wrapText="1"/>
    </xf>
    <xf numFmtId="2" fontId="8" fillId="0" borderId="14" xfId="0" applyNumberFormat="1" applyFont="1" applyFill="1" applyBorder="1" applyAlignment="1" applyProtection="1">
      <alignment horizontal="center" vertical="center" wrapText="1"/>
      <protection hidden="1"/>
    </xf>
    <xf numFmtId="0" fontId="8" fillId="0" borderId="14" xfId="0" applyFont="1" applyFill="1" applyBorder="1" applyAlignment="1" applyProtection="1">
      <alignment horizontal="center" vertical="center" wrapText="1"/>
    </xf>
    <xf numFmtId="1" fontId="6" fillId="0" borderId="14" xfId="0" applyNumberFormat="1" applyFont="1" applyFill="1" applyBorder="1" applyAlignment="1" applyProtection="1">
      <alignment horizontal="right" vertical="center" wrapText="1"/>
    </xf>
    <xf numFmtId="0" fontId="6" fillId="0" borderId="14" xfId="0" applyFont="1" applyFill="1" applyBorder="1" applyAlignment="1" applyProtection="1">
      <alignment vertical="center" wrapText="1"/>
    </xf>
    <xf numFmtId="0" fontId="8" fillId="0" borderId="1" xfId="0" applyFont="1" applyFill="1" applyBorder="1" applyAlignment="1" applyProtection="1">
      <alignment wrapText="1"/>
    </xf>
    <xf numFmtId="4" fontId="8" fillId="2" borderId="14" xfId="0" applyNumberFormat="1" applyFont="1" applyFill="1" applyBorder="1" applyAlignment="1" applyProtection="1">
      <alignment horizontal="center" vertical="center" wrapText="1"/>
      <protection hidden="1"/>
    </xf>
    <xf numFmtId="0" fontId="8" fillId="2" borderId="14" xfId="0" applyFont="1" applyFill="1" applyBorder="1" applyAlignment="1" applyProtection="1">
      <alignment horizontal="center" vertical="center" wrapText="1"/>
      <protection hidden="1"/>
    </xf>
    <xf numFmtId="4" fontId="8" fillId="2" borderId="14" xfId="0" applyNumberFormat="1" applyFont="1" applyFill="1" applyBorder="1" applyAlignment="1" applyProtection="1">
      <alignment horizontal="right" vertical="center" wrapText="1"/>
      <protection hidden="1"/>
    </xf>
    <xf numFmtId="1" fontId="8" fillId="2" borderId="14" xfId="0" applyNumberFormat="1" applyFont="1" applyFill="1" applyBorder="1" applyAlignment="1" applyProtection="1">
      <alignment horizontal="right" vertical="center" wrapText="1"/>
    </xf>
    <xf numFmtId="1" fontId="8" fillId="2" borderId="14" xfId="0" applyNumberFormat="1" applyFont="1" applyFill="1" applyBorder="1" applyAlignment="1" applyProtection="1">
      <alignment horizontal="justify" vertical="center" wrapText="1"/>
    </xf>
    <xf numFmtId="2" fontId="8" fillId="2" borderId="14" xfId="0" applyNumberFormat="1" applyFont="1" applyFill="1" applyBorder="1" applyAlignment="1" applyProtection="1">
      <alignment horizontal="left" vertical="center" wrapText="1" indent="2"/>
    </xf>
    <xf numFmtId="1" fontId="8" fillId="2" borderId="9" xfId="0" applyNumberFormat="1" applyFont="1" applyFill="1" applyBorder="1" applyAlignment="1" applyProtection="1">
      <alignment horizontal="right" vertical="center"/>
    </xf>
    <xf numFmtId="4" fontId="6" fillId="2" borderId="9" xfId="83" applyNumberFormat="1" applyFont="1" applyFill="1" applyBorder="1" applyAlignment="1" applyProtection="1">
      <alignment horizontal="right" vertical="center"/>
    </xf>
    <xf numFmtId="4" fontId="6" fillId="0" borderId="46" xfId="0" applyNumberFormat="1" applyFont="1" applyFill="1" applyBorder="1" applyAlignment="1" applyProtection="1">
      <alignment horizontal="right" vertical="center" wrapText="1"/>
      <protection hidden="1"/>
    </xf>
    <xf numFmtId="4" fontId="6" fillId="0" borderId="47" xfId="0" applyNumberFormat="1" applyFont="1" applyFill="1" applyBorder="1" applyAlignment="1" applyProtection="1">
      <alignment horizontal="right" vertical="center" wrapText="1"/>
      <protection hidden="1"/>
    </xf>
    <xf numFmtId="0" fontId="6" fillId="0" borderId="0" xfId="0" applyFont="1" applyFill="1" applyAlignment="1" applyProtection="1">
      <alignment vertical="center" wrapText="1"/>
      <protection hidden="1"/>
    </xf>
    <xf numFmtId="14" fontId="8" fillId="0" borderId="1" xfId="0" applyNumberFormat="1" applyFont="1" applyFill="1" applyBorder="1" applyAlignment="1" applyProtection="1">
      <alignment horizontal="right" vertical="center" wrapText="1"/>
      <protection locked="0"/>
    </xf>
    <xf numFmtId="10" fontId="8" fillId="0" borderId="1" xfId="0" applyNumberFormat="1" applyFont="1" applyFill="1" applyBorder="1" applyAlignment="1" applyProtection="1">
      <alignment horizontal="right" vertical="center" wrapText="1"/>
      <protection hidden="1"/>
    </xf>
    <xf numFmtId="0" fontId="8" fillId="0" borderId="1" xfId="0" applyNumberFormat="1" applyFont="1" applyFill="1" applyBorder="1" applyAlignment="1" applyProtection="1">
      <alignment horizontal="right" vertical="center" wrapText="1"/>
      <protection hidden="1"/>
    </xf>
    <xf numFmtId="0" fontId="12" fillId="0" borderId="0" xfId="0" applyFont="1" applyFill="1" applyBorder="1" applyAlignment="1" applyProtection="1">
      <alignment horizontal="left" vertical="center" wrapText="1"/>
      <protection locked="0"/>
    </xf>
    <xf numFmtId="4" fontId="12" fillId="0" borderId="8" xfId="0" applyNumberFormat="1" applyFont="1" applyFill="1" applyBorder="1" applyAlignment="1" applyProtection="1">
      <alignment horizontal="right" vertical="center" wrapText="1"/>
      <protection locked="0"/>
    </xf>
    <xf numFmtId="4" fontId="8" fillId="2" borderId="14" xfId="0" applyNumberFormat="1" applyFont="1" applyFill="1" applyBorder="1" applyAlignment="1" applyProtection="1">
      <alignment horizontal="right" vertical="center" wrapText="1"/>
    </xf>
    <xf numFmtId="4" fontId="8" fillId="0" borderId="14" xfId="0" applyNumberFormat="1" applyFont="1" applyFill="1" applyBorder="1" applyAlignment="1" applyProtection="1">
      <alignment horizontal="right" vertical="center" wrapText="1"/>
    </xf>
    <xf numFmtId="4" fontId="6" fillId="0" borderId="0" xfId="0" applyNumberFormat="1" applyFont="1" applyFill="1" applyBorder="1" applyAlignment="1" applyProtection="1">
      <alignment vertical="top" wrapText="1"/>
      <protection locked="0"/>
    </xf>
    <xf numFmtId="0" fontId="7" fillId="0" borderId="0" xfId="0" applyFont="1" applyBorder="1" applyProtection="1">
      <protection locked="0"/>
    </xf>
    <xf numFmtId="0" fontId="7" fillId="0" borderId="0" xfId="0" applyFont="1" applyProtection="1">
      <protection locked="0"/>
    </xf>
    <xf numFmtId="0" fontId="6" fillId="0" borderId="0" xfId="0" applyFont="1" applyFill="1" applyBorder="1" applyAlignment="1" applyProtection="1">
      <alignment vertical="center" wrapText="1"/>
      <protection locked="0"/>
    </xf>
    <xf numFmtId="4" fontId="14" fillId="0" borderId="0" xfId="0" applyNumberFormat="1" applyFont="1" applyFill="1" applyBorder="1" applyAlignment="1" applyProtection="1">
      <alignment vertical="center" wrapText="1"/>
      <protection locked="0"/>
    </xf>
    <xf numFmtId="0" fontId="6" fillId="0" borderId="48" xfId="0" applyFont="1" applyFill="1" applyBorder="1" applyAlignment="1" applyProtection="1">
      <alignment vertical="center" wrapText="1"/>
      <protection locked="0"/>
    </xf>
    <xf numFmtId="4" fontId="14" fillId="0" borderId="48" xfId="0" applyNumberFormat="1" applyFont="1" applyFill="1" applyBorder="1" applyAlignment="1" applyProtection="1">
      <alignment vertical="center" wrapText="1"/>
      <protection locked="0"/>
    </xf>
    <xf numFmtId="10" fontId="6" fillId="0" borderId="48" xfId="0" applyNumberFormat="1" applyFont="1" applyFill="1" applyBorder="1" applyAlignment="1" applyProtection="1">
      <alignment vertical="center" wrapText="1"/>
      <protection locked="0"/>
    </xf>
    <xf numFmtId="0" fontId="9" fillId="0" borderId="56" xfId="84" applyFont="1" applyFill="1" applyBorder="1" applyAlignment="1" applyProtection="1">
      <alignment horizontal="right" vertical="center" wrapText="1"/>
      <protection locked="0"/>
    </xf>
    <xf numFmtId="0" fontId="9" fillId="0" borderId="57" xfId="84" applyFont="1" applyFill="1" applyBorder="1" applyAlignment="1" applyProtection="1">
      <alignment vertical="center"/>
      <protection locked="0"/>
    </xf>
    <xf numFmtId="0" fontId="9" fillId="0" borderId="58" xfId="84" applyFont="1" applyFill="1" applyBorder="1" applyAlignment="1" applyProtection="1">
      <alignment vertical="center" wrapText="1"/>
      <protection locked="0"/>
    </xf>
    <xf numFmtId="0" fontId="9" fillId="0" borderId="59" xfId="84" applyFont="1" applyFill="1" applyBorder="1" applyAlignment="1" applyProtection="1">
      <alignment vertical="center" wrapText="1"/>
      <protection locked="0"/>
    </xf>
    <xf numFmtId="169" fontId="14" fillId="0" borderId="60" xfId="85" applyFont="1" applyFill="1" applyBorder="1" applyAlignment="1" applyProtection="1">
      <alignment horizontal="center" vertical="center" wrapText="1"/>
      <protection locked="0"/>
    </xf>
    <xf numFmtId="169" fontId="14" fillId="0" borderId="61" xfId="85" applyFont="1" applyFill="1" applyBorder="1" applyAlignment="1" applyProtection="1">
      <alignment horizontal="center" vertical="center" wrapText="1"/>
      <protection locked="0"/>
    </xf>
    <xf numFmtId="169" fontId="14" fillId="0" borderId="57" xfId="85" applyFont="1" applyFill="1" applyBorder="1" applyAlignment="1" applyProtection="1">
      <alignment horizontal="center" vertical="center" wrapText="1"/>
      <protection locked="0"/>
    </xf>
    <xf numFmtId="9" fontId="7" fillId="21" borderId="63" xfId="85" applyNumberFormat="1" applyFont="1" applyFill="1" applyBorder="1" applyAlignment="1" applyProtection="1">
      <alignment horizontal="right" vertical="center" wrapText="1"/>
      <protection locked="0"/>
    </xf>
    <xf numFmtId="39" fontId="7" fillId="21" borderId="64" xfId="85" applyNumberFormat="1" applyFont="1" applyFill="1" applyBorder="1" applyAlignment="1" applyProtection="1">
      <alignment horizontal="right" vertical="center" wrapText="1"/>
      <protection locked="0"/>
    </xf>
    <xf numFmtId="39" fontId="7" fillId="21" borderId="65" xfId="85" applyNumberFormat="1" applyFont="1" applyFill="1" applyBorder="1" applyAlignment="1" applyProtection="1">
      <alignment horizontal="right" vertical="center" wrapText="1"/>
      <protection locked="0"/>
    </xf>
    <xf numFmtId="9" fontId="7" fillId="0" borderId="63" xfId="83" applyNumberFormat="1" applyFont="1" applyFill="1" applyBorder="1" applyAlignment="1" applyProtection="1">
      <alignment horizontal="right" vertical="center" wrapText="1"/>
      <protection locked="0"/>
    </xf>
    <xf numFmtId="39" fontId="7" fillId="0" borderId="64" xfId="85" applyNumberFormat="1" applyFont="1" applyFill="1" applyBorder="1" applyAlignment="1" applyProtection="1">
      <alignment horizontal="right" vertical="center" wrapText="1"/>
      <protection locked="0"/>
    </xf>
    <xf numFmtId="9" fontId="7" fillId="0" borderId="63" xfId="85" applyNumberFormat="1" applyFont="1" applyFill="1" applyBorder="1" applyAlignment="1" applyProtection="1">
      <alignment horizontal="right" vertical="center" wrapText="1"/>
      <protection locked="0"/>
    </xf>
    <xf numFmtId="39" fontId="7" fillId="0" borderId="65" xfId="85" applyNumberFormat="1" applyFont="1" applyFill="1" applyBorder="1" applyAlignment="1" applyProtection="1">
      <alignment horizontal="right" vertical="center" wrapText="1"/>
      <protection locked="0"/>
    </xf>
    <xf numFmtId="0" fontId="7" fillId="0" borderId="0" xfId="0" applyFont="1" applyBorder="1" applyAlignment="1" applyProtection="1">
      <protection locked="0"/>
    </xf>
    <xf numFmtId="43" fontId="7" fillId="0" borderId="0" xfId="0" applyNumberFormat="1" applyFont="1" applyBorder="1" applyProtection="1">
      <protection locked="0"/>
    </xf>
    <xf numFmtId="9" fontId="7" fillId="21" borderId="55" xfId="85" applyNumberFormat="1" applyFont="1" applyFill="1" applyBorder="1" applyAlignment="1" applyProtection="1">
      <alignment horizontal="right" vertical="center" wrapText="1"/>
      <protection locked="0"/>
    </xf>
    <xf numFmtId="9" fontId="7" fillId="0" borderId="55" xfId="85" applyNumberFormat="1" applyFont="1" applyFill="1" applyBorder="1" applyAlignment="1" applyProtection="1">
      <alignment horizontal="right" vertical="center" wrapText="1"/>
      <protection locked="0"/>
    </xf>
    <xf numFmtId="9" fontId="7" fillId="21" borderId="63" xfId="83" applyNumberFormat="1" applyFont="1" applyFill="1" applyBorder="1" applyAlignment="1" applyProtection="1">
      <alignment horizontal="right" vertical="center" wrapText="1"/>
      <protection locked="0"/>
    </xf>
    <xf numFmtId="9" fontId="7" fillId="0" borderId="64" xfId="85" applyNumberFormat="1" applyFont="1" applyFill="1" applyBorder="1" applyAlignment="1" applyProtection="1">
      <alignment horizontal="right" vertical="center" wrapText="1"/>
      <protection locked="0"/>
    </xf>
    <xf numFmtId="9" fontId="9" fillId="0" borderId="69" xfId="84" applyNumberFormat="1" applyFont="1" applyFill="1" applyBorder="1" applyAlignment="1" applyProtection="1">
      <alignment vertical="center" wrapText="1"/>
      <protection locked="0"/>
    </xf>
    <xf numFmtId="0" fontId="9" fillId="0" borderId="61" xfId="84" applyFont="1" applyFill="1" applyBorder="1" applyAlignment="1" applyProtection="1">
      <alignment vertical="center" wrapText="1"/>
      <protection locked="0"/>
    </xf>
    <xf numFmtId="170" fontId="7" fillId="0" borderId="0" xfId="0" applyNumberFormat="1" applyFont="1" applyBorder="1" applyProtection="1">
      <protection locked="0"/>
    </xf>
    <xf numFmtId="0" fontId="52" fillId="0" borderId="0" xfId="0" applyFont="1" applyProtection="1">
      <protection locked="0"/>
    </xf>
    <xf numFmtId="39" fontId="7" fillId="21" borderId="63" xfId="85" applyNumberFormat="1" applyFont="1" applyFill="1" applyBorder="1" applyAlignment="1" applyProtection="1">
      <alignment horizontal="right" vertical="center" wrapText="1"/>
      <protection locked="0"/>
    </xf>
    <xf numFmtId="9" fontId="7" fillId="21" borderId="60" xfId="85" applyNumberFormat="1" applyFont="1" applyFill="1" applyBorder="1" applyAlignment="1" applyProtection="1">
      <alignment horizontal="right" vertical="center" wrapText="1"/>
      <protection locked="0"/>
    </xf>
    <xf numFmtId="39" fontId="7" fillId="21" borderId="55" xfId="85" applyNumberFormat="1" applyFont="1" applyFill="1" applyBorder="1" applyAlignment="1" applyProtection="1">
      <alignment horizontal="right" vertical="center" wrapText="1"/>
      <protection locked="0"/>
    </xf>
    <xf numFmtId="39" fontId="53" fillId="0" borderId="71" xfId="85" applyNumberFormat="1" applyFont="1" applyFill="1" applyBorder="1" applyAlignment="1" applyProtection="1">
      <alignment horizontal="right" vertical="center" wrapText="1"/>
      <protection locked="0"/>
    </xf>
    <xf numFmtId="39" fontId="53" fillId="0" borderId="72" xfId="85" applyNumberFormat="1" applyFont="1" applyFill="1" applyBorder="1" applyAlignment="1" applyProtection="1">
      <alignment horizontal="right" vertical="center" wrapText="1"/>
      <protection locked="0"/>
    </xf>
    <xf numFmtId="39" fontId="53" fillId="0" borderId="52" xfId="85" applyNumberFormat="1" applyFont="1" applyFill="1" applyBorder="1" applyAlignment="1" applyProtection="1">
      <alignment horizontal="right" vertical="center" wrapText="1"/>
      <protection locked="0"/>
    </xf>
    <xf numFmtId="39" fontId="53" fillId="0" borderId="51" xfId="85" applyNumberFormat="1" applyFont="1" applyFill="1" applyBorder="1" applyAlignment="1" applyProtection="1">
      <alignment horizontal="right" vertical="center" wrapText="1"/>
      <protection locked="0"/>
    </xf>
    <xf numFmtId="170" fontId="52" fillId="0" borderId="0" xfId="0" applyNumberFormat="1" applyFont="1" applyBorder="1" applyProtection="1">
      <protection locked="0"/>
    </xf>
    <xf numFmtId="10" fontId="53" fillId="0" borderId="0" xfId="10" applyNumberFormat="1" applyFont="1" applyFill="1" applyBorder="1" applyAlignment="1" applyProtection="1">
      <alignment horizontal="right" vertical="center" wrapText="1"/>
      <protection locked="0"/>
    </xf>
    <xf numFmtId="10" fontId="53" fillId="0" borderId="72" xfId="10" applyNumberFormat="1" applyFont="1" applyFill="1" applyBorder="1" applyAlignment="1" applyProtection="1">
      <alignment horizontal="right" vertical="center" wrapText="1"/>
      <protection locked="0"/>
    </xf>
    <xf numFmtId="10" fontId="53" fillId="0" borderId="51" xfId="10" applyNumberFormat="1" applyFont="1" applyFill="1" applyBorder="1" applyAlignment="1" applyProtection="1">
      <alignment horizontal="right" vertical="center" wrapText="1"/>
      <protection locked="0"/>
    </xf>
    <xf numFmtId="10" fontId="53" fillId="0" borderId="52" xfId="10" applyNumberFormat="1" applyFont="1" applyFill="1" applyBorder="1" applyAlignment="1" applyProtection="1">
      <alignment horizontal="right" vertical="center" wrapText="1"/>
      <protection locked="0"/>
    </xf>
    <xf numFmtId="171" fontId="53" fillId="0" borderId="51" xfId="10" applyNumberFormat="1" applyFont="1" applyFill="1" applyBorder="1" applyAlignment="1" applyProtection="1">
      <alignment horizontal="right" vertical="center" wrapText="1"/>
      <protection locked="0"/>
    </xf>
    <xf numFmtId="0" fontId="52" fillId="0" borderId="0" xfId="0" applyFont="1" applyBorder="1" applyAlignment="1" applyProtection="1">
      <protection locked="0"/>
    </xf>
    <xf numFmtId="4" fontId="53" fillId="22" borderId="76" xfId="0" applyNumberFormat="1" applyFont="1" applyFill="1" applyBorder="1" applyAlignment="1" applyProtection="1">
      <alignment horizontal="right" vertical="center" wrapText="1"/>
      <protection locked="0"/>
    </xf>
    <xf numFmtId="169" fontId="1" fillId="22" borderId="77" xfId="85" applyFont="1" applyFill="1" applyBorder="1" applyAlignment="1" applyProtection="1">
      <alignment horizontal="right" vertical="center" wrapText="1"/>
      <protection locked="0"/>
    </xf>
    <xf numFmtId="4" fontId="53" fillId="22" borderId="75" xfId="0" applyNumberFormat="1" applyFont="1" applyFill="1" applyBorder="1" applyAlignment="1" applyProtection="1">
      <alignment horizontal="right" vertical="center" wrapText="1"/>
      <protection locked="0"/>
    </xf>
    <xf numFmtId="4" fontId="53" fillId="22" borderId="74" xfId="0" applyNumberFormat="1" applyFont="1" applyFill="1" applyBorder="1" applyAlignment="1" applyProtection="1">
      <alignment horizontal="right" vertical="center" wrapText="1"/>
      <protection locked="0"/>
    </xf>
    <xf numFmtId="4" fontId="52" fillId="0" borderId="0" xfId="0" applyNumberFormat="1" applyFont="1" applyBorder="1" applyProtection="1">
      <protection locked="0"/>
    </xf>
    <xf numFmtId="0" fontId="52" fillId="0" borderId="51" xfId="0" applyFont="1" applyBorder="1" applyProtection="1">
      <protection locked="0"/>
    </xf>
    <xf numFmtId="0" fontId="52" fillId="0" borderId="51" xfId="0" applyFont="1" applyBorder="1" applyAlignment="1" applyProtection="1">
      <alignment horizontal="right"/>
      <protection locked="0"/>
    </xf>
    <xf numFmtId="0" fontId="52" fillId="0" borderId="51" xfId="0" applyFont="1" applyFill="1" applyBorder="1" applyAlignment="1" applyProtection="1">
      <alignment horizontal="right"/>
      <protection locked="0"/>
    </xf>
    <xf numFmtId="0" fontId="52" fillId="0" borderId="0" xfId="0" applyFont="1" applyBorder="1" applyProtection="1">
      <protection locked="0"/>
    </xf>
    <xf numFmtId="0" fontId="52" fillId="0" borderId="0" xfId="0" applyFont="1" applyAlignment="1" applyProtection="1">
      <alignment horizontal="right"/>
      <protection locked="0"/>
    </xf>
    <xf numFmtId="9" fontId="52" fillId="0" borderId="0" xfId="0" applyNumberFormat="1" applyFont="1" applyFill="1" applyAlignment="1" applyProtection="1">
      <alignment horizontal="right"/>
      <protection locked="0"/>
    </xf>
    <xf numFmtId="0" fontId="52" fillId="0" borderId="0" xfId="0" applyFont="1" applyFill="1" applyAlignment="1" applyProtection="1">
      <alignment horizontal="right"/>
      <protection locked="0"/>
    </xf>
    <xf numFmtId="1" fontId="8" fillId="0" borderId="14" xfId="0" applyNumberFormat="1" applyFont="1" applyFill="1" applyBorder="1" applyAlignment="1" applyProtection="1">
      <alignment horizontal="left" vertical="center" wrapText="1"/>
      <protection hidden="1"/>
    </xf>
    <xf numFmtId="1" fontId="8" fillId="0" borderId="14" xfId="0" applyNumberFormat="1" applyFont="1" applyFill="1" applyBorder="1" applyAlignment="1" applyProtection="1">
      <alignment horizontal="center" vertical="center" wrapText="1"/>
      <protection hidden="1"/>
    </xf>
    <xf numFmtId="0" fontId="8" fillId="0" borderId="14" xfId="0" applyFont="1" applyFill="1" applyBorder="1" applyAlignment="1" applyProtection="1">
      <alignment horizontal="center" vertical="center" wrapText="1"/>
      <protection hidden="1"/>
    </xf>
    <xf numFmtId="0" fontId="8" fillId="0" borderId="14" xfId="0" applyFont="1" applyFill="1" applyBorder="1" applyAlignment="1" applyProtection="1">
      <alignment vertical="center" wrapText="1"/>
      <protection hidden="1"/>
    </xf>
    <xf numFmtId="4" fontId="8" fillId="0" borderId="14" xfId="0" applyNumberFormat="1" applyFont="1" applyFill="1" applyBorder="1" applyAlignment="1" applyProtection="1">
      <alignment horizontal="center" vertical="center" wrapText="1"/>
      <protection hidden="1"/>
    </xf>
    <xf numFmtId="0" fontId="12" fillId="0" borderId="7" xfId="0" applyFont="1" applyFill="1" applyBorder="1" applyAlignment="1" applyProtection="1">
      <alignment horizontal="left" vertical="center" wrapText="1"/>
      <protection locked="0"/>
    </xf>
    <xf numFmtId="0" fontId="10" fillId="0" borderId="0" xfId="0" applyFont="1" applyFill="1" applyAlignment="1" applyProtection="1">
      <alignment horizontal="center" vertical="center" wrapText="1"/>
      <protection hidden="1"/>
    </xf>
    <xf numFmtId="4" fontId="6" fillId="2" borderId="9" xfId="0" applyNumberFormat="1" applyFont="1" applyFill="1" applyBorder="1" applyAlignment="1" applyProtection="1">
      <alignment horizontal="right" vertical="center"/>
    </xf>
    <xf numFmtId="0" fontId="6" fillId="0" borderId="17" xfId="0" applyFont="1" applyFill="1" applyBorder="1" applyAlignment="1" applyProtection="1">
      <alignment horizontal="right" vertical="center" wrapText="1"/>
      <protection hidden="1"/>
    </xf>
    <xf numFmtId="0" fontId="6" fillId="0" borderId="21" xfId="0" applyFont="1" applyFill="1" applyBorder="1" applyAlignment="1" applyProtection="1">
      <alignment horizontal="right" vertical="center" wrapText="1"/>
      <protection hidden="1"/>
    </xf>
    <xf numFmtId="0" fontId="6" fillId="0" borderId="6" xfId="0" applyFont="1" applyFill="1" applyBorder="1" applyAlignment="1" applyProtection="1">
      <alignment horizontal="right" vertical="center" wrapText="1"/>
      <protection hidden="1"/>
    </xf>
    <xf numFmtId="0" fontId="6" fillId="0" borderId="42" xfId="0" applyFont="1" applyFill="1" applyBorder="1" applyAlignment="1" applyProtection="1">
      <alignment horizontal="right" vertical="center" wrapText="1"/>
      <protection hidden="1"/>
    </xf>
    <xf numFmtId="4" fontId="11" fillId="0" borderId="40" xfId="0" applyNumberFormat="1" applyFont="1" applyFill="1" applyBorder="1" applyAlignment="1" applyProtection="1">
      <alignment horizontal="right" vertical="center" wrapText="1"/>
      <protection hidden="1"/>
    </xf>
    <xf numFmtId="4" fontId="11" fillId="0" borderId="41" xfId="0" applyNumberFormat="1" applyFont="1" applyFill="1" applyBorder="1" applyAlignment="1" applyProtection="1">
      <alignment horizontal="right" vertical="center" wrapText="1"/>
      <protection hidden="1"/>
    </xf>
    <xf numFmtId="0" fontId="10" fillId="0" borderId="0" xfId="0" applyFont="1" applyFill="1" applyAlignment="1" applyProtection="1">
      <alignment horizontal="center" vertical="center" wrapText="1"/>
      <protection hidden="1"/>
    </xf>
    <xf numFmtId="0" fontId="11" fillId="0" borderId="37" xfId="0" applyFont="1" applyFill="1" applyBorder="1" applyAlignment="1" applyProtection="1">
      <alignment horizontal="center" vertical="center" wrapText="1"/>
      <protection hidden="1"/>
    </xf>
    <xf numFmtId="0" fontId="11" fillId="0" borderId="12" xfId="0" applyFont="1" applyFill="1" applyBorder="1" applyAlignment="1" applyProtection="1">
      <alignment horizontal="center" vertical="center" wrapText="1"/>
      <protection hidden="1"/>
    </xf>
    <xf numFmtId="0" fontId="11" fillId="0" borderId="38" xfId="0" applyFont="1" applyFill="1" applyBorder="1" applyAlignment="1" applyProtection="1">
      <alignment horizontal="center" vertical="center" wrapText="1"/>
      <protection hidden="1"/>
    </xf>
    <xf numFmtId="0" fontId="11" fillId="0" borderId="39" xfId="0" applyFont="1" applyFill="1" applyBorder="1" applyAlignment="1" applyProtection="1">
      <alignment horizontal="center" vertical="center" wrapText="1"/>
      <protection hidden="1"/>
    </xf>
    <xf numFmtId="0" fontId="6" fillId="0" borderId="6" xfId="0" applyFont="1" applyFill="1" applyBorder="1" applyAlignment="1" applyProtection="1">
      <alignment horizontal="center" vertical="center" wrapText="1"/>
      <protection hidden="1"/>
    </xf>
    <xf numFmtId="4" fontId="11" fillId="0" borderId="37" xfId="0" applyNumberFormat="1" applyFont="1" applyFill="1" applyBorder="1" applyAlignment="1" applyProtection="1">
      <alignment horizontal="center" vertical="center" wrapText="1"/>
      <protection hidden="1"/>
    </xf>
    <xf numFmtId="4" fontId="11" fillId="0" borderId="12" xfId="0" applyNumberFormat="1" applyFont="1" applyFill="1" applyBorder="1" applyAlignment="1" applyProtection="1">
      <alignment horizontal="center" vertical="center" wrapText="1"/>
      <protection hidden="1"/>
    </xf>
    <xf numFmtId="4" fontId="11" fillId="0" borderId="31" xfId="0" applyNumberFormat="1" applyFont="1" applyFill="1" applyBorder="1" applyAlignment="1" applyProtection="1">
      <alignment horizontal="center" vertical="center" wrapText="1"/>
      <protection hidden="1"/>
    </xf>
    <xf numFmtId="4" fontId="11" fillId="0" borderId="33" xfId="0" applyNumberFormat="1" applyFont="1" applyFill="1" applyBorder="1" applyAlignment="1" applyProtection="1">
      <alignment horizontal="center" vertical="center" wrapText="1"/>
      <protection hidden="1"/>
    </xf>
    <xf numFmtId="0" fontId="8" fillId="0" borderId="11" xfId="0" applyFont="1" applyFill="1" applyBorder="1" applyAlignment="1" applyProtection="1">
      <alignment horizontal="left" vertical="center" wrapText="1"/>
      <protection hidden="1"/>
    </xf>
    <xf numFmtId="0" fontId="6" fillId="0" borderId="7" xfId="0" applyFont="1" applyFill="1" applyBorder="1" applyAlignment="1" applyProtection="1">
      <alignment horizontal="right" vertical="center" wrapText="1"/>
      <protection hidden="1"/>
    </xf>
    <xf numFmtId="0" fontId="6" fillId="0" borderId="45" xfId="0" applyFont="1" applyFill="1" applyBorder="1" applyAlignment="1" applyProtection="1">
      <alignment horizontal="right" vertical="center" wrapText="1"/>
      <protection hidden="1"/>
    </xf>
    <xf numFmtId="0" fontId="8" fillId="2" borderId="37" xfId="0" applyFont="1" applyFill="1" applyBorder="1" applyAlignment="1" applyProtection="1">
      <alignment horizontal="right" vertical="center" wrapText="1"/>
    </xf>
    <xf numFmtId="0" fontId="8" fillId="2" borderId="16" xfId="0" applyFont="1" applyFill="1" applyBorder="1" applyAlignment="1" applyProtection="1">
      <alignment horizontal="right" vertical="center" wrapText="1"/>
    </xf>
    <xf numFmtId="4" fontId="6" fillId="2" borderId="9" xfId="0" applyNumberFormat="1" applyFont="1" applyFill="1" applyBorder="1" applyAlignment="1" applyProtection="1">
      <alignment horizontal="right" vertical="center"/>
    </xf>
    <xf numFmtId="4" fontId="8" fillId="0" borderId="1" xfId="0" applyNumberFormat="1" applyFont="1" applyFill="1" applyBorder="1" applyAlignment="1" applyProtection="1">
      <alignment horizontal="right" vertical="center" wrapText="1"/>
      <protection hidden="1"/>
    </xf>
    <xf numFmtId="4" fontId="6" fillId="0" borderId="1" xfId="0" applyNumberFormat="1" applyFont="1" applyFill="1" applyBorder="1" applyAlignment="1" applyProtection="1">
      <alignment horizontal="right" vertical="center" wrapText="1"/>
      <protection hidden="1"/>
    </xf>
    <xf numFmtId="0" fontId="12" fillId="0" borderId="13" xfId="0" applyFont="1" applyFill="1" applyBorder="1" applyAlignment="1" applyProtection="1">
      <alignment horizontal="left" vertical="center" wrapText="1"/>
      <protection locked="0"/>
    </xf>
    <xf numFmtId="0" fontId="12" fillId="0" borderId="7" xfId="0" applyFont="1" applyFill="1" applyBorder="1" applyAlignment="1" applyProtection="1">
      <alignment horizontal="left" vertical="center" wrapText="1"/>
      <protection locked="0"/>
    </xf>
    <xf numFmtId="1" fontId="8" fillId="2" borderId="37" xfId="0" applyNumberFormat="1" applyFont="1" applyFill="1" applyBorder="1" applyAlignment="1" applyProtection="1">
      <alignment horizontal="left" vertical="center" wrapText="1"/>
    </xf>
    <xf numFmtId="1" fontId="8" fillId="2" borderId="16" xfId="0" applyNumberFormat="1" applyFont="1" applyFill="1" applyBorder="1" applyAlignment="1" applyProtection="1">
      <alignment horizontal="left" vertical="center" wrapText="1"/>
    </xf>
    <xf numFmtId="0" fontId="8" fillId="2" borderId="37"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4" fontId="8" fillId="2" borderId="43" xfId="0" applyNumberFormat="1" applyFont="1" applyFill="1" applyBorder="1" applyAlignment="1" applyProtection="1">
      <alignment horizontal="right" vertical="center" wrapText="1"/>
    </xf>
    <xf numFmtId="4" fontId="8" fillId="2" borderId="44" xfId="0" applyNumberFormat="1" applyFont="1" applyFill="1" applyBorder="1" applyAlignment="1" applyProtection="1">
      <alignment horizontal="right" vertical="center" wrapText="1"/>
    </xf>
    <xf numFmtId="0" fontId="7" fillId="0" borderId="62" xfId="84" applyFont="1" applyFill="1" applyBorder="1" applyAlignment="1" applyProtection="1">
      <alignment horizontal="right" vertical="center" wrapText="1"/>
      <protection locked="0"/>
    </xf>
    <xf numFmtId="0" fontId="7" fillId="0" borderId="70" xfId="84" applyFont="1" applyFill="1" applyBorder="1" applyAlignment="1" applyProtection="1">
      <alignment horizontal="right" vertical="center" wrapText="1"/>
      <protection locked="0"/>
    </xf>
    <xf numFmtId="0" fontId="7" fillId="0" borderId="57" xfId="84" applyFont="1" applyFill="1" applyBorder="1" applyAlignment="1" applyProtection="1">
      <alignment horizontal="left" vertical="center" wrapText="1"/>
      <protection locked="0"/>
    </xf>
    <xf numFmtId="0" fontId="7" fillId="0" borderId="58" xfId="84" applyFont="1" applyFill="1" applyBorder="1" applyAlignment="1" applyProtection="1">
      <alignment horizontal="left" vertical="center" wrapText="1"/>
      <protection locked="0"/>
    </xf>
    <xf numFmtId="0" fontId="7" fillId="0" borderId="67" xfId="84" applyFont="1" applyFill="1" applyBorder="1" applyAlignment="1" applyProtection="1">
      <alignment horizontal="left" vertical="center" wrapText="1"/>
      <protection locked="0"/>
    </xf>
    <xf numFmtId="0" fontId="7" fillId="0" borderId="48" xfId="84" applyFont="1" applyFill="1" applyBorder="1" applyAlignment="1" applyProtection="1">
      <alignment horizontal="left" vertical="center" wrapText="1"/>
      <protection locked="0"/>
    </xf>
    <xf numFmtId="170" fontId="7" fillId="0" borderId="59" xfId="85" applyNumberFormat="1" applyFont="1" applyFill="1" applyBorder="1" applyAlignment="1" applyProtection="1">
      <alignment horizontal="right" vertical="center" wrapText="1"/>
      <protection locked="0"/>
    </xf>
    <xf numFmtId="170" fontId="7" fillId="0" borderId="68" xfId="85" applyNumberFormat="1" applyFont="1" applyFill="1" applyBorder="1" applyAlignment="1" applyProtection="1">
      <alignment horizontal="right" vertical="center" wrapText="1"/>
      <protection locked="0"/>
    </xf>
    <xf numFmtId="0" fontId="53" fillId="0" borderId="51" xfId="84" applyFont="1" applyFill="1" applyBorder="1" applyAlignment="1" applyProtection="1">
      <alignment horizontal="right" vertical="center" wrapText="1"/>
      <protection locked="0"/>
    </xf>
    <xf numFmtId="0" fontId="53" fillId="0" borderId="52" xfId="84" applyFont="1" applyFill="1" applyBorder="1" applyAlignment="1" applyProtection="1">
      <alignment horizontal="right" vertical="center" wrapText="1"/>
      <protection locked="0"/>
    </xf>
    <xf numFmtId="0" fontId="53" fillId="0" borderId="0" xfId="84" applyFont="1" applyFill="1" applyBorder="1" applyAlignment="1" applyProtection="1">
      <alignment horizontal="right" vertical="center" wrapText="1"/>
      <protection locked="0"/>
    </xf>
    <xf numFmtId="0" fontId="53" fillId="0" borderId="73" xfId="84" applyFont="1" applyFill="1" applyBorder="1" applyAlignment="1" applyProtection="1">
      <alignment horizontal="right" vertical="center" wrapText="1"/>
      <protection locked="0"/>
    </xf>
    <xf numFmtId="0" fontId="53" fillId="22" borderId="74" xfId="84" applyFont="1" applyFill="1" applyBorder="1" applyAlignment="1" applyProtection="1">
      <alignment horizontal="right" vertical="center" wrapText="1"/>
      <protection locked="0"/>
    </xf>
    <xf numFmtId="0" fontId="53" fillId="22" borderId="75" xfId="84" applyFont="1" applyFill="1" applyBorder="1" applyAlignment="1" applyProtection="1">
      <alignment horizontal="right" vertical="center" wrapText="1"/>
      <protection locked="0"/>
    </xf>
    <xf numFmtId="0" fontId="7" fillId="0" borderId="66" xfId="84" applyFont="1" applyFill="1" applyBorder="1" applyAlignment="1" applyProtection="1">
      <alignment horizontal="right" vertical="center" wrapText="1"/>
      <protection locked="0"/>
    </xf>
    <xf numFmtId="0" fontId="7" fillId="20" borderId="62" xfId="84" applyFont="1" applyFill="1" applyBorder="1" applyAlignment="1" applyProtection="1">
      <alignment horizontal="right" vertical="center" wrapText="1"/>
      <protection locked="0"/>
    </xf>
    <xf numFmtId="0" fontId="7" fillId="20" borderId="66" xfId="84" applyFont="1" applyFill="1" applyBorder="1" applyAlignment="1" applyProtection="1">
      <alignment horizontal="right" vertical="center" wrapText="1"/>
      <protection locked="0"/>
    </xf>
    <xf numFmtId="0" fontId="7" fillId="2" borderId="57" xfId="84" applyFont="1" applyFill="1" applyBorder="1" applyAlignment="1" applyProtection="1">
      <alignment horizontal="left" vertical="center" wrapText="1"/>
      <protection locked="0"/>
    </xf>
    <xf numFmtId="0" fontId="7" fillId="2" borderId="58" xfId="84" applyFont="1" applyFill="1" applyBorder="1" applyAlignment="1" applyProtection="1">
      <alignment horizontal="left" vertical="center" wrapText="1"/>
      <protection locked="0"/>
    </xf>
    <xf numFmtId="0" fontId="7" fillId="2" borderId="67" xfId="84" applyFont="1" applyFill="1" applyBorder="1" applyAlignment="1" applyProtection="1">
      <alignment horizontal="left" vertical="center" wrapText="1"/>
      <protection locked="0"/>
    </xf>
    <xf numFmtId="0" fontId="7" fillId="2" borderId="48" xfId="84" applyFont="1" applyFill="1" applyBorder="1" applyAlignment="1" applyProtection="1">
      <alignment horizontal="left" vertical="center" wrapText="1"/>
      <protection locked="0"/>
    </xf>
    <xf numFmtId="0" fontId="6" fillId="0" borderId="49" xfId="0" applyFont="1" applyFill="1" applyBorder="1" applyAlignment="1" applyProtection="1">
      <alignment horizontal="left" vertical="center" wrapText="1"/>
      <protection locked="0"/>
    </xf>
    <xf numFmtId="2" fontId="6" fillId="0" borderId="49" xfId="0" applyNumberFormat="1" applyFont="1" applyFill="1" applyBorder="1" applyAlignment="1" applyProtection="1">
      <alignment horizontal="left" vertical="center" wrapText="1"/>
      <protection locked="0"/>
    </xf>
    <xf numFmtId="0" fontId="14" fillId="20" borderId="51" xfId="84" applyFont="1" applyFill="1" applyBorder="1" applyAlignment="1" applyProtection="1">
      <alignment horizontal="center" vertical="center" wrapText="1"/>
      <protection locked="0"/>
    </xf>
    <xf numFmtId="0" fontId="14" fillId="20" borderId="48" xfId="84" applyFont="1" applyFill="1" applyBorder="1" applyAlignment="1" applyProtection="1">
      <alignment horizontal="center" vertical="center" wrapText="1"/>
      <protection locked="0"/>
    </xf>
    <xf numFmtId="169" fontId="14" fillId="20" borderId="52" xfId="85" applyFont="1" applyFill="1" applyBorder="1" applyAlignment="1" applyProtection="1">
      <alignment horizontal="center" vertical="center" wrapText="1"/>
      <protection locked="0"/>
    </xf>
    <xf numFmtId="169" fontId="14" fillId="20" borderId="53" xfId="85" applyFont="1" applyFill="1" applyBorder="1" applyAlignment="1" applyProtection="1">
      <alignment horizontal="center" vertical="center" wrapText="1"/>
      <protection locked="0"/>
    </xf>
    <xf numFmtId="169" fontId="14" fillId="0" borderId="51" xfId="85" applyFont="1" applyFill="1" applyBorder="1" applyAlignment="1" applyProtection="1">
      <alignment horizontal="center" vertical="center" wrapText="1"/>
      <protection locked="0"/>
    </xf>
    <xf numFmtId="169" fontId="14" fillId="0" borderId="1" xfId="85" applyFont="1" applyFill="1" applyBorder="1" applyAlignment="1" applyProtection="1">
      <alignment horizontal="center" vertical="center" wrapText="1"/>
      <protection locked="0"/>
    </xf>
    <xf numFmtId="169" fontId="14" fillId="0" borderId="54" xfId="85" applyFont="1" applyFill="1" applyBorder="1" applyAlignment="1" applyProtection="1">
      <alignment horizontal="center" vertical="center" wrapText="1"/>
      <protection locked="0"/>
    </xf>
    <xf numFmtId="169" fontId="14" fillId="0" borderId="55" xfId="85"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6" fillId="0" borderId="48" xfId="0" applyFont="1" applyFill="1" applyBorder="1" applyAlignment="1" applyProtection="1">
      <alignment horizontal="left" vertical="center" wrapText="1"/>
      <protection locked="0"/>
    </xf>
    <xf numFmtId="0" fontId="6" fillId="0" borderId="49" xfId="0" applyFont="1" applyFill="1" applyBorder="1" applyAlignment="1" applyProtection="1">
      <alignment horizontal="center" vertical="center" wrapText="1"/>
      <protection locked="0"/>
    </xf>
    <xf numFmtId="0" fontId="6" fillId="0" borderId="5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hidden="1"/>
    </xf>
    <xf numFmtId="0" fontId="20" fillId="3" borderId="5" xfId="11" applyFont="1" applyFill="1" applyBorder="1" applyAlignment="1">
      <alignment horizontal="center" vertical="center"/>
    </xf>
    <xf numFmtId="0" fontId="19" fillId="0" borderId="0" xfId="11" applyFont="1" applyBorder="1" applyAlignment="1">
      <alignment horizontal="justify" vertical="center"/>
    </xf>
    <xf numFmtId="0" fontId="19" fillId="0" borderId="4" xfId="11" applyFont="1" applyBorder="1" applyAlignment="1">
      <alignment horizontal="justify" vertical="center" wrapText="1"/>
    </xf>
    <xf numFmtId="0" fontId="19" fillId="0" borderId="0" xfId="11" applyFont="1" applyBorder="1" applyAlignment="1">
      <alignment horizontal="justify" vertical="center" wrapText="1"/>
    </xf>
    <xf numFmtId="0" fontId="19" fillId="0" borderId="5" xfId="11" applyFont="1" applyBorder="1" applyAlignment="1">
      <alignment horizontal="justify" vertical="center" wrapText="1"/>
    </xf>
    <xf numFmtId="0" fontId="8" fillId="2" borderId="9"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2" borderId="11" xfId="0" applyFont="1" applyFill="1" applyBorder="1" applyAlignment="1" applyProtection="1">
      <alignment horizontal="center" vertical="center"/>
      <protection hidden="1"/>
    </xf>
    <xf numFmtId="4" fontId="8" fillId="2" borderId="14" xfId="0" applyNumberFormat="1" applyFont="1" applyFill="1" applyBorder="1" applyAlignment="1" applyProtection="1">
      <alignment horizontal="center" vertical="center" wrapText="1"/>
    </xf>
    <xf numFmtId="4" fontId="46" fillId="2" borderId="14" xfId="0" applyNumberFormat="1" applyFont="1" applyFill="1" applyBorder="1" applyAlignment="1" applyProtection="1">
      <alignment horizontal="right" vertical="center" wrapText="1"/>
    </xf>
    <xf numFmtId="1" fontId="8" fillId="0" borderId="78" xfId="0" applyNumberFormat="1" applyFont="1" applyFill="1" applyBorder="1" applyAlignment="1" applyProtection="1">
      <alignment horizontal="right" vertical="center" wrapText="1"/>
    </xf>
    <xf numFmtId="4" fontId="8" fillId="0" borderId="14" xfId="0" applyNumberFormat="1" applyFont="1" applyFill="1" applyBorder="1" applyAlignment="1" applyProtection="1">
      <alignment vertical="center" wrapText="1"/>
    </xf>
    <xf numFmtId="4" fontId="8" fillId="0" borderId="14" xfId="0" applyNumberFormat="1" applyFont="1" applyFill="1" applyBorder="1" applyAlignment="1" applyProtection="1">
      <alignment horizontal="center" vertical="center" wrapText="1"/>
    </xf>
    <xf numFmtId="4" fontId="8" fillId="2" borderId="37" xfId="0" applyNumberFormat="1" applyFont="1" applyFill="1" applyBorder="1" applyAlignment="1" applyProtection="1">
      <alignment horizontal="center" vertical="center" wrapText="1"/>
    </xf>
    <xf numFmtId="4" fontId="8" fillId="2" borderId="16" xfId="0" applyNumberFormat="1" applyFont="1" applyFill="1" applyBorder="1" applyAlignment="1" applyProtection="1">
      <alignment horizontal="center" vertical="center" wrapText="1"/>
    </xf>
    <xf numFmtId="10" fontId="8" fillId="0" borderId="1" xfId="0" applyNumberFormat="1" applyFont="1" applyFill="1" applyBorder="1" applyAlignment="1" applyProtection="1">
      <alignment horizontal="right" vertical="center" wrapText="1"/>
      <protection locked="0" hidden="1"/>
    </xf>
    <xf numFmtId="168" fontId="8" fillId="2" borderId="14" xfId="0" applyNumberFormat="1" applyFont="1" applyFill="1" applyBorder="1" applyAlignment="1" applyProtection="1">
      <alignment horizontal="right" vertical="center" wrapText="1"/>
      <protection locked="0"/>
    </xf>
    <xf numFmtId="168" fontId="8" fillId="0" borderId="14" xfId="0" applyNumberFormat="1" applyFont="1" applyFill="1" applyBorder="1" applyAlignment="1" applyProtection="1">
      <alignment horizontal="right" vertical="center" wrapText="1"/>
      <protection locked="0"/>
    </xf>
    <xf numFmtId="168" fontId="8" fillId="2" borderId="37" xfId="0" applyNumberFormat="1" applyFont="1" applyFill="1" applyBorder="1" applyAlignment="1" applyProtection="1">
      <alignment horizontal="right" vertical="center" wrapText="1"/>
      <protection locked="0"/>
    </xf>
    <xf numFmtId="168" fontId="8" fillId="2" borderId="16" xfId="0" applyNumberFormat="1" applyFont="1" applyFill="1" applyBorder="1" applyAlignment="1" applyProtection="1">
      <alignment horizontal="right" vertical="center" wrapText="1"/>
      <protection locked="0"/>
    </xf>
  </cellXfs>
  <cellStyles count="86">
    <cellStyle name="20% - Ênfase1 2" xfId="31"/>
    <cellStyle name="20% - Ênfase2 2" xfId="32"/>
    <cellStyle name="20% - Ênfase3 2" xfId="33"/>
    <cellStyle name="20% - Ênfase4 2" xfId="34"/>
    <cellStyle name="20% - Ênfase5 2" xfId="35"/>
    <cellStyle name="20% - Ênfase6 2" xfId="36"/>
    <cellStyle name="40% - Ênfase1 2" xfId="37"/>
    <cellStyle name="40% - Ênfase2 2" xfId="38"/>
    <cellStyle name="40% - Ênfase3 2" xfId="39"/>
    <cellStyle name="40% - Ênfase4 2" xfId="40"/>
    <cellStyle name="40% - Ênfase5 2" xfId="41"/>
    <cellStyle name="40% - Ênfase6 2" xfId="42"/>
    <cellStyle name="60% - Ênfase1 2" xfId="43"/>
    <cellStyle name="60% - Ênfase2 2" xfId="44"/>
    <cellStyle name="60% - Ênfase3 2" xfId="45"/>
    <cellStyle name="60% - Ênfase4 2" xfId="46"/>
    <cellStyle name="60% - Ênfase5 2" xfId="47"/>
    <cellStyle name="60% - Ênfase6 2" xfId="48"/>
    <cellStyle name="Bom 2" xfId="49"/>
    <cellStyle name="Cálculo 2" xfId="50"/>
    <cellStyle name="Célula de Verificação 2" xfId="51"/>
    <cellStyle name="Célula Vinculada 2" xfId="52"/>
    <cellStyle name="Comma 2" xfId="28"/>
    <cellStyle name="Currency 2" xfId="29"/>
    <cellStyle name="Ênfase1 2" xfId="53"/>
    <cellStyle name="Ênfase2 2" xfId="54"/>
    <cellStyle name="Ênfase3 2" xfId="55"/>
    <cellStyle name="Ênfase4 2" xfId="56"/>
    <cellStyle name="Ênfase5 2" xfId="57"/>
    <cellStyle name="Ênfase6 2" xfId="58"/>
    <cellStyle name="Entrada 2" xfId="59"/>
    <cellStyle name="Euro" xfId="60"/>
    <cellStyle name="Hiperlink Visitado" xfId="14" builtinId="9" hidden="1"/>
    <cellStyle name="Hiperlink Visitado" xfId="15" builtinId="9" hidden="1"/>
    <cellStyle name="Hiperlink Visitado" xfId="16" builtinId="9" hidden="1"/>
    <cellStyle name="Hiperlink Visitado" xfId="17" builtinId="9" hidden="1"/>
    <cellStyle name="Hiperlink Visitado" xfId="18" builtinId="9" hidden="1"/>
    <cellStyle name="Hiperlink Visitado" xfId="19" builtinId="9" hidden="1"/>
    <cellStyle name="Hiperlink Visitado" xfId="20" builtinId="9" hidden="1"/>
    <cellStyle name="Hiperlink Visitado" xfId="21" builtinId="9" hidden="1"/>
    <cellStyle name="Hiperlink Visitado" xfId="22" builtinId="9" hidden="1"/>
    <cellStyle name="Hiperlink Visitado" xfId="23" builtinId="9" hidden="1"/>
    <cellStyle name="Hiperlink Visitado" xfId="24" builtinId="9" hidden="1"/>
    <cellStyle name="Hiperlink Visitado" xfId="25" builtinId="9" hidden="1"/>
    <cellStyle name="Hiperlink Visitado" xfId="26" builtinId="9" hidden="1"/>
    <cellStyle name="Hiperlink Visitado" xfId="27" builtinId="9" hidden="1"/>
    <cellStyle name="Hiperlink Visitado" xfId="73" builtinId="9" hidden="1"/>
    <cellStyle name="Hiperlink Visitado" xfId="74" builtinId="9" hidden="1"/>
    <cellStyle name="Hiperlink Visitado" xfId="75" builtinId="9" hidden="1"/>
    <cellStyle name="Hiperlink Visitado" xfId="76" builtinId="9" hidden="1"/>
    <cellStyle name="Hiperlink Visitado" xfId="77" builtinId="9" hidden="1"/>
    <cellStyle name="Hiperlink Visitado" xfId="78" builtinId="9" hidden="1"/>
    <cellStyle name="Hiperlink Visitado" xfId="79" builtinId="9" hidden="1"/>
    <cellStyle name="Hiperlink Visitado" xfId="80" builtinId="9" hidden="1"/>
    <cellStyle name="Incorreto 2" xfId="61"/>
    <cellStyle name="Moeda 2" xfId="1"/>
    <cellStyle name="Moeda 3" xfId="2"/>
    <cellStyle name="Neutra 2" xfId="62"/>
    <cellStyle name="Normal" xfId="0" builtinId="0"/>
    <cellStyle name="Normal 2" xfId="3"/>
    <cellStyle name="Normal 2 2" xfId="4"/>
    <cellStyle name="Normal 3" xfId="5"/>
    <cellStyle name="Normal 3 2" xfId="11"/>
    <cellStyle name="Normal 4" xfId="81"/>
    <cellStyle name="Normal 4 2" xfId="82"/>
    <cellStyle name="Normal 5 2" xfId="6"/>
    <cellStyle name="Normal_PREÇOS_ECT Taquara int A" xfId="84"/>
    <cellStyle name="Nota 2" xfId="63"/>
    <cellStyle name="Percent 2" xfId="30"/>
    <cellStyle name="Porcentagem" xfId="10" builtinId="5"/>
    <cellStyle name="Porcentagem 2" xfId="12"/>
    <cellStyle name="Saída 2" xfId="64"/>
    <cellStyle name="Separador de milhares_PREÇOS_ECT Taquara int A" xfId="85"/>
    <cellStyle name="TableStyleLight1" xfId="13"/>
    <cellStyle name="Texto de Aviso 2" xfId="65"/>
    <cellStyle name="Texto Explicativo 2" xfId="66"/>
    <cellStyle name="Título 1 1" xfId="67"/>
    <cellStyle name="Título 1 2" xfId="68"/>
    <cellStyle name="Título 2 2" xfId="69"/>
    <cellStyle name="Título 3 2" xfId="70"/>
    <cellStyle name="Título 4 2" xfId="71"/>
    <cellStyle name="Total 2" xfId="72"/>
    <cellStyle name="Vírgula" xfId="83" builtinId="3"/>
    <cellStyle name="Vírgula 2" xfId="7"/>
    <cellStyle name="Vírgula 3" xfId="8"/>
    <cellStyle name="Vírgula 4" xfId="9"/>
  </cellStyles>
  <dxfs count="182">
    <dxf>
      <fill>
        <patternFill>
          <bgColor theme="4" tint="0.7999816888943144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indexed="10"/>
        </patternFill>
      </fill>
    </dxf>
    <dxf>
      <fill>
        <patternFill>
          <bgColor indexed="1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indexed="10"/>
        </patternFill>
      </fill>
    </dxf>
    <dxf>
      <fill>
        <patternFill>
          <bgColor theme="9" tint="0.39994506668294322"/>
        </patternFill>
      </fill>
    </dxf>
    <dxf>
      <fill>
        <patternFill>
          <bgColor indexed="1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504825</xdr:colOff>
      <xdr:row>11</xdr:row>
      <xdr:rowOff>0</xdr:rowOff>
    </xdr:from>
    <xdr:ext cx="447675" cy="304800"/>
    <xdr:sp macro="" textlink="">
      <xdr:nvSpPr>
        <xdr:cNvPr id="2"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85750"/>
    <xdr:sp macro="" textlink="">
      <xdr:nvSpPr>
        <xdr:cNvPr id="3" name="AutoShape 2"/>
        <xdr:cNvSpPr>
          <a:spLocks noChangeAspect="1" noChangeArrowheads="1"/>
        </xdr:cNvSpPr>
      </xdr:nvSpPr>
      <xdr:spPr bwMode="auto">
        <a:xfrm>
          <a:off x="476250" y="2038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66700"/>
    <xdr:sp macro="" textlink="">
      <xdr:nvSpPr>
        <xdr:cNvPr id="4" name="AutoShape 2"/>
        <xdr:cNvSpPr>
          <a:spLocks noChangeAspect="1" noChangeArrowheads="1"/>
        </xdr:cNvSpPr>
      </xdr:nvSpPr>
      <xdr:spPr bwMode="auto">
        <a:xfrm>
          <a:off x="476250" y="2038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66700"/>
    <xdr:sp macro="" textlink="">
      <xdr:nvSpPr>
        <xdr:cNvPr id="5" name="AutoShape 2"/>
        <xdr:cNvSpPr>
          <a:spLocks noChangeAspect="1" noChangeArrowheads="1"/>
        </xdr:cNvSpPr>
      </xdr:nvSpPr>
      <xdr:spPr bwMode="auto">
        <a:xfrm>
          <a:off x="476250" y="2038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6"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85750"/>
    <xdr:sp macro="" textlink="">
      <xdr:nvSpPr>
        <xdr:cNvPr id="7" name="AutoShape 2"/>
        <xdr:cNvSpPr>
          <a:spLocks noChangeAspect="1" noChangeArrowheads="1"/>
        </xdr:cNvSpPr>
      </xdr:nvSpPr>
      <xdr:spPr bwMode="auto">
        <a:xfrm>
          <a:off x="476250" y="2038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85750"/>
    <xdr:sp macro="" textlink="">
      <xdr:nvSpPr>
        <xdr:cNvPr id="8" name="AutoShape 2"/>
        <xdr:cNvSpPr>
          <a:spLocks noChangeAspect="1" noChangeArrowheads="1"/>
        </xdr:cNvSpPr>
      </xdr:nvSpPr>
      <xdr:spPr bwMode="auto">
        <a:xfrm>
          <a:off x="476250" y="2038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9"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0"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85750"/>
    <xdr:sp macro="" textlink="">
      <xdr:nvSpPr>
        <xdr:cNvPr id="11" name="AutoShape 2"/>
        <xdr:cNvSpPr>
          <a:spLocks noChangeAspect="1" noChangeArrowheads="1"/>
        </xdr:cNvSpPr>
      </xdr:nvSpPr>
      <xdr:spPr bwMode="auto">
        <a:xfrm>
          <a:off x="476250" y="2038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66700"/>
    <xdr:sp macro="" textlink="">
      <xdr:nvSpPr>
        <xdr:cNvPr id="12" name="AutoShape 2"/>
        <xdr:cNvSpPr>
          <a:spLocks noChangeAspect="1" noChangeArrowheads="1"/>
        </xdr:cNvSpPr>
      </xdr:nvSpPr>
      <xdr:spPr bwMode="auto">
        <a:xfrm>
          <a:off x="476250" y="2038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66700"/>
    <xdr:sp macro="" textlink="">
      <xdr:nvSpPr>
        <xdr:cNvPr id="13" name="AutoShape 2"/>
        <xdr:cNvSpPr>
          <a:spLocks noChangeAspect="1" noChangeArrowheads="1"/>
        </xdr:cNvSpPr>
      </xdr:nvSpPr>
      <xdr:spPr bwMode="auto">
        <a:xfrm>
          <a:off x="476250" y="2038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4"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85750"/>
    <xdr:sp macro="" textlink="">
      <xdr:nvSpPr>
        <xdr:cNvPr id="15" name="AutoShape 2"/>
        <xdr:cNvSpPr>
          <a:spLocks noChangeAspect="1" noChangeArrowheads="1"/>
        </xdr:cNvSpPr>
      </xdr:nvSpPr>
      <xdr:spPr bwMode="auto">
        <a:xfrm>
          <a:off x="476250" y="2038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85750"/>
    <xdr:sp macro="" textlink="">
      <xdr:nvSpPr>
        <xdr:cNvPr id="16" name="AutoShape 2"/>
        <xdr:cNvSpPr>
          <a:spLocks noChangeAspect="1" noChangeArrowheads="1"/>
        </xdr:cNvSpPr>
      </xdr:nvSpPr>
      <xdr:spPr bwMode="auto">
        <a:xfrm>
          <a:off x="476250" y="2038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7"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8"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19"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20"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21"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22"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23"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24"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25"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26"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27"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28"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29"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30"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31"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32"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33"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34"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35"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36"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37"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38"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39"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40"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41"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42"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43"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44"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45"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46"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47"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48"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49"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50"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51"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52"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53"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54"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55"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56"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57"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58"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59"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60"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61"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62"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63"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64"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65"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85750"/>
    <xdr:sp macro="" textlink="">
      <xdr:nvSpPr>
        <xdr:cNvPr id="66" name="AutoShape 2"/>
        <xdr:cNvSpPr>
          <a:spLocks noChangeAspect="1" noChangeArrowheads="1"/>
        </xdr:cNvSpPr>
      </xdr:nvSpPr>
      <xdr:spPr bwMode="auto">
        <a:xfrm>
          <a:off x="476250" y="2038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66700"/>
    <xdr:sp macro="" textlink="">
      <xdr:nvSpPr>
        <xdr:cNvPr id="67" name="AutoShape 2"/>
        <xdr:cNvSpPr>
          <a:spLocks noChangeAspect="1" noChangeArrowheads="1"/>
        </xdr:cNvSpPr>
      </xdr:nvSpPr>
      <xdr:spPr bwMode="auto">
        <a:xfrm>
          <a:off x="476250" y="2038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66700"/>
    <xdr:sp macro="" textlink="">
      <xdr:nvSpPr>
        <xdr:cNvPr id="68" name="AutoShape 2"/>
        <xdr:cNvSpPr>
          <a:spLocks noChangeAspect="1" noChangeArrowheads="1"/>
        </xdr:cNvSpPr>
      </xdr:nvSpPr>
      <xdr:spPr bwMode="auto">
        <a:xfrm>
          <a:off x="476250" y="2038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69"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85750"/>
    <xdr:sp macro="" textlink="">
      <xdr:nvSpPr>
        <xdr:cNvPr id="70" name="AutoShape 2"/>
        <xdr:cNvSpPr>
          <a:spLocks noChangeAspect="1" noChangeArrowheads="1"/>
        </xdr:cNvSpPr>
      </xdr:nvSpPr>
      <xdr:spPr bwMode="auto">
        <a:xfrm>
          <a:off x="476250" y="2038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85750"/>
    <xdr:sp macro="" textlink="">
      <xdr:nvSpPr>
        <xdr:cNvPr id="71" name="AutoShape 2"/>
        <xdr:cNvSpPr>
          <a:spLocks noChangeAspect="1" noChangeArrowheads="1"/>
        </xdr:cNvSpPr>
      </xdr:nvSpPr>
      <xdr:spPr bwMode="auto">
        <a:xfrm>
          <a:off x="476250" y="2038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72"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73"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85750"/>
    <xdr:sp macro="" textlink="">
      <xdr:nvSpPr>
        <xdr:cNvPr id="74" name="AutoShape 2"/>
        <xdr:cNvSpPr>
          <a:spLocks noChangeAspect="1" noChangeArrowheads="1"/>
        </xdr:cNvSpPr>
      </xdr:nvSpPr>
      <xdr:spPr bwMode="auto">
        <a:xfrm>
          <a:off x="476250" y="2038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66700"/>
    <xdr:sp macro="" textlink="">
      <xdr:nvSpPr>
        <xdr:cNvPr id="75" name="AutoShape 2"/>
        <xdr:cNvSpPr>
          <a:spLocks noChangeAspect="1" noChangeArrowheads="1"/>
        </xdr:cNvSpPr>
      </xdr:nvSpPr>
      <xdr:spPr bwMode="auto">
        <a:xfrm>
          <a:off x="476250" y="2038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66700"/>
    <xdr:sp macro="" textlink="">
      <xdr:nvSpPr>
        <xdr:cNvPr id="76" name="AutoShape 2"/>
        <xdr:cNvSpPr>
          <a:spLocks noChangeAspect="1" noChangeArrowheads="1"/>
        </xdr:cNvSpPr>
      </xdr:nvSpPr>
      <xdr:spPr bwMode="auto">
        <a:xfrm>
          <a:off x="476250" y="2038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77"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85750"/>
    <xdr:sp macro="" textlink="">
      <xdr:nvSpPr>
        <xdr:cNvPr id="78" name="AutoShape 2"/>
        <xdr:cNvSpPr>
          <a:spLocks noChangeAspect="1" noChangeArrowheads="1"/>
        </xdr:cNvSpPr>
      </xdr:nvSpPr>
      <xdr:spPr bwMode="auto">
        <a:xfrm>
          <a:off x="476250" y="2038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85750"/>
    <xdr:sp macro="" textlink="">
      <xdr:nvSpPr>
        <xdr:cNvPr id="79" name="AutoShape 2"/>
        <xdr:cNvSpPr>
          <a:spLocks noChangeAspect="1" noChangeArrowheads="1"/>
        </xdr:cNvSpPr>
      </xdr:nvSpPr>
      <xdr:spPr bwMode="auto">
        <a:xfrm>
          <a:off x="476250" y="2038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80"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81"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82"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83"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84"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85"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86"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87"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88"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89"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90"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91"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92"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93"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94"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95"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96"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97"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98"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99"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100"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01"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02"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03"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04"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05"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06"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107"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08"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09"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10"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11"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12"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13"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14"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15"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16"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17"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18"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19"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20"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21"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22"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23"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24"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25"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26"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27"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85750"/>
    <xdr:sp macro="" textlink="">
      <xdr:nvSpPr>
        <xdr:cNvPr id="128" name="AutoShape 2"/>
        <xdr:cNvSpPr>
          <a:spLocks noChangeAspect="1" noChangeArrowheads="1"/>
        </xdr:cNvSpPr>
      </xdr:nvSpPr>
      <xdr:spPr bwMode="auto">
        <a:xfrm>
          <a:off x="476250" y="2038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66700"/>
    <xdr:sp macro="" textlink="">
      <xdr:nvSpPr>
        <xdr:cNvPr id="129" name="AutoShape 2"/>
        <xdr:cNvSpPr>
          <a:spLocks noChangeAspect="1" noChangeArrowheads="1"/>
        </xdr:cNvSpPr>
      </xdr:nvSpPr>
      <xdr:spPr bwMode="auto">
        <a:xfrm>
          <a:off x="476250" y="2038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66700"/>
    <xdr:sp macro="" textlink="">
      <xdr:nvSpPr>
        <xdr:cNvPr id="130" name="AutoShape 2"/>
        <xdr:cNvSpPr>
          <a:spLocks noChangeAspect="1" noChangeArrowheads="1"/>
        </xdr:cNvSpPr>
      </xdr:nvSpPr>
      <xdr:spPr bwMode="auto">
        <a:xfrm>
          <a:off x="476250" y="2038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31"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85750"/>
    <xdr:sp macro="" textlink="">
      <xdr:nvSpPr>
        <xdr:cNvPr id="132" name="AutoShape 2"/>
        <xdr:cNvSpPr>
          <a:spLocks noChangeAspect="1" noChangeArrowheads="1"/>
        </xdr:cNvSpPr>
      </xdr:nvSpPr>
      <xdr:spPr bwMode="auto">
        <a:xfrm>
          <a:off x="476250" y="2038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85750"/>
    <xdr:sp macro="" textlink="">
      <xdr:nvSpPr>
        <xdr:cNvPr id="133" name="AutoShape 2"/>
        <xdr:cNvSpPr>
          <a:spLocks noChangeAspect="1" noChangeArrowheads="1"/>
        </xdr:cNvSpPr>
      </xdr:nvSpPr>
      <xdr:spPr bwMode="auto">
        <a:xfrm>
          <a:off x="476250" y="2038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34"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35"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85750"/>
    <xdr:sp macro="" textlink="">
      <xdr:nvSpPr>
        <xdr:cNvPr id="136" name="AutoShape 2"/>
        <xdr:cNvSpPr>
          <a:spLocks noChangeAspect="1" noChangeArrowheads="1"/>
        </xdr:cNvSpPr>
      </xdr:nvSpPr>
      <xdr:spPr bwMode="auto">
        <a:xfrm>
          <a:off x="476250" y="2038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66700"/>
    <xdr:sp macro="" textlink="">
      <xdr:nvSpPr>
        <xdr:cNvPr id="137" name="AutoShape 2"/>
        <xdr:cNvSpPr>
          <a:spLocks noChangeAspect="1" noChangeArrowheads="1"/>
        </xdr:cNvSpPr>
      </xdr:nvSpPr>
      <xdr:spPr bwMode="auto">
        <a:xfrm>
          <a:off x="476250" y="2038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66700"/>
    <xdr:sp macro="" textlink="">
      <xdr:nvSpPr>
        <xdr:cNvPr id="138" name="AutoShape 2"/>
        <xdr:cNvSpPr>
          <a:spLocks noChangeAspect="1" noChangeArrowheads="1"/>
        </xdr:cNvSpPr>
      </xdr:nvSpPr>
      <xdr:spPr bwMode="auto">
        <a:xfrm>
          <a:off x="476250" y="2038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39"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85750"/>
    <xdr:sp macro="" textlink="">
      <xdr:nvSpPr>
        <xdr:cNvPr id="140" name="AutoShape 2"/>
        <xdr:cNvSpPr>
          <a:spLocks noChangeAspect="1" noChangeArrowheads="1"/>
        </xdr:cNvSpPr>
      </xdr:nvSpPr>
      <xdr:spPr bwMode="auto">
        <a:xfrm>
          <a:off x="476250" y="2038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85750"/>
    <xdr:sp macro="" textlink="">
      <xdr:nvSpPr>
        <xdr:cNvPr id="141" name="AutoShape 2"/>
        <xdr:cNvSpPr>
          <a:spLocks noChangeAspect="1" noChangeArrowheads="1"/>
        </xdr:cNvSpPr>
      </xdr:nvSpPr>
      <xdr:spPr bwMode="auto">
        <a:xfrm>
          <a:off x="476250" y="2038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42"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43"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144"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145"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146"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47"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148"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149"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50"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51"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152"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153"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154"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55"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156"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157"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58"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59"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60"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161"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162"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63"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64"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65"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66"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67"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68"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169"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70"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71"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72"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73"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74"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75"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76"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77"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78"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79"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80"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81"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82"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83"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84"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85"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86"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87"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88"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189"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90"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85750"/>
    <xdr:sp macro="" textlink="">
      <xdr:nvSpPr>
        <xdr:cNvPr id="191" name="AutoShape 2"/>
        <xdr:cNvSpPr>
          <a:spLocks noChangeAspect="1" noChangeArrowheads="1"/>
        </xdr:cNvSpPr>
      </xdr:nvSpPr>
      <xdr:spPr bwMode="auto">
        <a:xfrm>
          <a:off x="476250" y="2038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66700"/>
    <xdr:sp macro="" textlink="">
      <xdr:nvSpPr>
        <xdr:cNvPr id="192" name="AutoShape 2"/>
        <xdr:cNvSpPr>
          <a:spLocks noChangeAspect="1" noChangeArrowheads="1"/>
        </xdr:cNvSpPr>
      </xdr:nvSpPr>
      <xdr:spPr bwMode="auto">
        <a:xfrm>
          <a:off x="476250" y="2038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66700"/>
    <xdr:sp macro="" textlink="">
      <xdr:nvSpPr>
        <xdr:cNvPr id="193" name="AutoShape 2"/>
        <xdr:cNvSpPr>
          <a:spLocks noChangeAspect="1" noChangeArrowheads="1"/>
        </xdr:cNvSpPr>
      </xdr:nvSpPr>
      <xdr:spPr bwMode="auto">
        <a:xfrm>
          <a:off x="476250" y="2038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94"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85750"/>
    <xdr:sp macro="" textlink="">
      <xdr:nvSpPr>
        <xdr:cNvPr id="195" name="AutoShape 2"/>
        <xdr:cNvSpPr>
          <a:spLocks noChangeAspect="1" noChangeArrowheads="1"/>
        </xdr:cNvSpPr>
      </xdr:nvSpPr>
      <xdr:spPr bwMode="auto">
        <a:xfrm>
          <a:off x="476250" y="2038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85750"/>
    <xdr:sp macro="" textlink="">
      <xdr:nvSpPr>
        <xdr:cNvPr id="196" name="AutoShape 2"/>
        <xdr:cNvSpPr>
          <a:spLocks noChangeAspect="1" noChangeArrowheads="1"/>
        </xdr:cNvSpPr>
      </xdr:nvSpPr>
      <xdr:spPr bwMode="auto">
        <a:xfrm>
          <a:off x="476250" y="2038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97"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198"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85750"/>
    <xdr:sp macro="" textlink="">
      <xdr:nvSpPr>
        <xdr:cNvPr id="199" name="AutoShape 2"/>
        <xdr:cNvSpPr>
          <a:spLocks noChangeAspect="1" noChangeArrowheads="1"/>
        </xdr:cNvSpPr>
      </xdr:nvSpPr>
      <xdr:spPr bwMode="auto">
        <a:xfrm>
          <a:off x="476250" y="2038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66700"/>
    <xdr:sp macro="" textlink="">
      <xdr:nvSpPr>
        <xdr:cNvPr id="200" name="AutoShape 2"/>
        <xdr:cNvSpPr>
          <a:spLocks noChangeAspect="1" noChangeArrowheads="1"/>
        </xdr:cNvSpPr>
      </xdr:nvSpPr>
      <xdr:spPr bwMode="auto">
        <a:xfrm>
          <a:off x="476250" y="2038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66700"/>
    <xdr:sp macro="" textlink="">
      <xdr:nvSpPr>
        <xdr:cNvPr id="201" name="AutoShape 2"/>
        <xdr:cNvSpPr>
          <a:spLocks noChangeAspect="1" noChangeArrowheads="1"/>
        </xdr:cNvSpPr>
      </xdr:nvSpPr>
      <xdr:spPr bwMode="auto">
        <a:xfrm>
          <a:off x="476250" y="2038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202"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85750"/>
    <xdr:sp macro="" textlink="">
      <xdr:nvSpPr>
        <xdr:cNvPr id="203" name="AutoShape 2"/>
        <xdr:cNvSpPr>
          <a:spLocks noChangeAspect="1" noChangeArrowheads="1"/>
        </xdr:cNvSpPr>
      </xdr:nvSpPr>
      <xdr:spPr bwMode="auto">
        <a:xfrm>
          <a:off x="476250" y="2038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85750"/>
    <xdr:sp macro="" textlink="">
      <xdr:nvSpPr>
        <xdr:cNvPr id="204" name="AutoShape 2"/>
        <xdr:cNvSpPr>
          <a:spLocks noChangeAspect="1" noChangeArrowheads="1"/>
        </xdr:cNvSpPr>
      </xdr:nvSpPr>
      <xdr:spPr bwMode="auto">
        <a:xfrm>
          <a:off x="476250" y="2038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205"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206"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207"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208"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209"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210"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211"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212"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213"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214"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215"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216"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217"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218"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219"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220"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221"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222"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223"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224"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225"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226"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227"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228"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229"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230"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231"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76225"/>
    <xdr:sp macro="" textlink="">
      <xdr:nvSpPr>
        <xdr:cNvPr id="232" name="AutoShape 2"/>
        <xdr:cNvSpPr>
          <a:spLocks noChangeAspect="1" noChangeArrowheads="1"/>
        </xdr:cNvSpPr>
      </xdr:nvSpPr>
      <xdr:spPr bwMode="auto">
        <a:xfrm>
          <a:off x="476250" y="2038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233"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234"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304800"/>
    <xdr:sp macro="" textlink="">
      <xdr:nvSpPr>
        <xdr:cNvPr id="235" name="AutoShape 2"/>
        <xdr:cNvSpPr>
          <a:spLocks noChangeAspect="1" noChangeArrowheads="1"/>
        </xdr:cNvSpPr>
      </xdr:nvSpPr>
      <xdr:spPr bwMode="auto">
        <a:xfrm>
          <a:off x="476250" y="2038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236"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237"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238"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239"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240"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241"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242"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243"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244"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245"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246"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247"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11</xdr:row>
      <xdr:rowOff>0</xdr:rowOff>
    </xdr:from>
    <xdr:ext cx="447675" cy="247650"/>
    <xdr:sp macro="" textlink="">
      <xdr:nvSpPr>
        <xdr:cNvPr id="248" name="AutoShape 2"/>
        <xdr:cNvSpPr>
          <a:spLocks noChangeAspect="1" noChangeArrowheads="1"/>
        </xdr:cNvSpPr>
      </xdr:nvSpPr>
      <xdr:spPr bwMode="auto">
        <a:xfrm>
          <a:off x="476250" y="2038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249"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85750"/>
    <xdr:sp macro="" textlink="">
      <xdr:nvSpPr>
        <xdr:cNvPr id="250" name="AutoShape 2"/>
        <xdr:cNvSpPr>
          <a:spLocks noChangeAspect="1" noChangeArrowheads="1"/>
        </xdr:cNvSpPr>
      </xdr:nvSpPr>
      <xdr:spPr bwMode="auto">
        <a:xfrm>
          <a:off x="476250" y="1393507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66700"/>
    <xdr:sp macro="" textlink="">
      <xdr:nvSpPr>
        <xdr:cNvPr id="251" name="AutoShape 2"/>
        <xdr:cNvSpPr>
          <a:spLocks noChangeAspect="1" noChangeArrowheads="1"/>
        </xdr:cNvSpPr>
      </xdr:nvSpPr>
      <xdr:spPr bwMode="auto">
        <a:xfrm>
          <a:off x="476250" y="1393507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66700"/>
    <xdr:sp macro="" textlink="">
      <xdr:nvSpPr>
        <xdr:cNvPr id="252" name="AutoShape 2"/>
        <xdr:cNvSpPr>
          <a:spLocks noChangeAspect="1" noChangeArrowheads="1"/>
        </xdr:cNvSpPr>
      </xdr:nvSpPr>
      <xdr:spPr bwMode="auto">
        <a:xfrm>
          <a:off x="476250" y="1393507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253"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85750"/>
    <xdr:sp macro="" textlink="">
      <xdr:nvSpPr>
        <xdr:cNvPr id="254" name="AutoShape 2"/>
        <xdr:cNvSpPr>
          <a:spLocks noChangeAspect="1" noChangeArrowheads="1"/>
        </xdr:cNvSpPr>
      </xdr:nvSpPr>
      <xdr:spPr bwMode="auto">
        <a:xfrm>
          <a:off x="476250" y="1393507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85750"/>
    <xdr:sp macro="" textlink="">
      <xdr:nvSpPr>
        <xdr:cNvPr id="255" name="AutoShape 2"/>
        <xdr:cNvSpPr>
          <a:spLocks noChangeAspect="1" noChangeArrowheads="1"/>
        </xdr:cNvSpPr>
      </xdr:nvSpPr>
      <xdr:spPr bwMode="auto">
        <a:xfrm>
          <a:off x="476250" y="1393507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256"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257"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85750"/>
    <xdr:sp macro="" textlink="">
      <xdr:nvSpPr>
        <xdr:cNvPr id="258" name="AutoShape 2"/>
        <xdr:cNvSpPr>
          <a:spLocks noChangeAspect="1" noChangeArrowheads="1"/>
        </xdr:cNvSpPr>
      </xdr:nvSpPr>
      <xdr:spPr bwMode="auto">
        <a:xfrm>
          <a:off x="476250" y="1393507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66700"/>
    <xdr:sp macro="" textlink="">
      <xdr:nvSpPr>
        <xdr:cNvPr id="259" name="AutoShape 2"/>
        <xdr:cNvSpPr>
          <a:spLocks noChangeAspect="1" noChangeArrowheads="1"/>
        </xdr:cNvSpPr>
      </xdr:nvSpPr>
      <xdr:spPr bwMode="auto">
        <a:xfrm>
          <a:off x="476250" y="1393507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66700"/>
    <xdr:sp macro="" textlink="">
      <xdr:nvSpPr>
        <xdr:cNvPr id="260" name="AutoShape 2"/>
        <xdr:cNvSpPr>
          <a:spLocks noChangeAspect="1" noChangeArrowheads="1"/>
        </xdr:cNvSpPr>
      </xdr:nvSpPr>
      <xdr:spPr bwMode="auto">
        <a:xfrm>
          <a:off x="476250" y="1393507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261"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85750"/>
    <xdr:sp macro="" textlink="">
      <xdr:nvSpPr>
        <xdr:cNvPr id="262" name="AutoShape 2"/>
        <xdr:cNvSpPr>
          <a:spLocks noChangeAspect="1" noChangeArrowheads="1"/>
        </xdr:cNvSpPr>
      </xdr:nvSpPr>
      <xdr:spPr bwMode="auto">
        <a:xfrm>
          <a:off x="476250" y="1393507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85750"/>
    <xdr:sp macro="" textlink="">
      <xdr:nvSpPr>
        <xdr:cNvPr id="263" name="AutoShape 2"/>
        <xdr:cNvSpPr>
          <a:spLocks noChangeAspect="1" noChangeArrowheads="1"/>
        </xdr:cNvSpPr>
      </xdr:nvSpPr>
      <xdr:spPr bwMode="auto">
        <a:xfrm>
          <a:off x="476250" y="1393507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264"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265"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266"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267"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268"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269"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270"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271"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272"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273"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274"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275"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276"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277"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278"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279"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280"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281"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282"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283"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284"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285"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286"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287"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288"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289"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290"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291"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292"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293"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294"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295"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296"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297"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298"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299"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00"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01"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02"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03"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04"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05"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06"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07"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08"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09"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10"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11"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312"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85750"/>
    <xdr:sp macro="" textlink="">
      <xdr:nvSpPr>
        <xdr:cNvPr id="313" name="AutoShape 2"/>
        <xdr:cNvSpPr>
          <a:spLocks noChangeAspect="1" noChangeArrowheads="1"/>
        </xdr:cNvSpPr>
      </xdr:nvSpPr>
      <xdr:spPr bwMode="auto">
        <a:xfrm>
          <a:off x="476250" y="1393507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66700"/>
    <xdr:sp macro="" textlink="">
      <xdr:nvSpPr>
        <xdr:cNvPr id="314" name="AutoShape 2"/>
        <xdr:cNvSpPr>
          <a:spLocks noChangeAspect="1" noChangeArrowheads="1"/>
        </xdr:cNvSpPr>
      </xdr:nvSpPr>
      <xdr:spPr bwMode="auto">
        <a:xfrm>
          <a:off x="476250" y="1393507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66700"/>
    <xdr:sp macro="" textlink="">
      <xdr:nvSpPr>
        <xdr:cNvPr id="315" name="AutoShape 2"/>
        <xdr:cNvSpPr>
          <a:spLocks noChangeAspect="1" noChangeArrowheads="1"/>
        </xdr:cNvSpPr>
      </xdr:nvSpPr>
      <xdr:spPr bwMode="auto">
        <a:xfrm>
          <a:off x="476250" y="1393507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316"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85750"/>
    <xdr:sp macro="" textlink="">
      <xdr:nvSpPr>
        <xdr:cNvPr id="317" name="AutoShape 2"/>
        <xdr:cNvSpPr>
          <a:spLocks noChangeAspect="1" noChangeArrowheads="1"/>
        </xdr:cNvSpPr>
      </xdr:nvSpPr>
      <xdr:spPr bwMode="auto">
        <a:xfrm>
          <a:off x="476250" y="1393507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85750"/>
    <xdr:sp macro="" textlink="">
      <xdr:nvSpPr>
        <xdr:cNvPr id="318" name="AutoShape 2"/>
        <xdr:cNvSpPr>
          <a:spLocks noChangeAspect="1" noChangeArrowheads="1"/>
        </xdr:cNvSpPr>
      </xdr:nvSpPr>
      <xdr:spPr bwMode="auto">
        <a:xfrm>
          <a:off x="476250" y="1393507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319"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320"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85750"/>
    <xdr:sp macro="" textlink="">
      <xdr:nvSpPr>
        <xdr:cNvPr id="321" name="AutoShape 2"/>
        <xdr:cNvSpPr>
          <a:spLocks noChangeAspect="1" noChangeArrowheads="1"/>
        </xdr:cNvSpPr>
      </xdr:nvSpPr>
      <xdr:spPr bwMode="auto">
        <a:xfrm>
          <a:off x="476250" y="1393507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66700"/>
    <xdr:sp macro="" textlink="">
      <xdr:nvSpPr>
        <xdr:cNvPr id="322" name="AutoShape 2"/>
        <xdr:cNvSpPr>
          <a:spLocks noChangeAspect="1" noChangeArrowheads="1"/>
        </xdr:cNvSpPr>
      </xdr:nvSpPr>
      <xdr:spPr bwMode="auto">
        <a:xfrm>
          <a:off x="476250" y="1393507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66700"/>
    <xdr:sp macro="" textlink="">
      <xdr:nvSpPr>
        <xdr:cNvPr id="323" name="AutoShape 2"/>
        <xdr:cNvSpPr>
          <a:spLocks noChangeAspect="1" noChangeArrowheads="1"/>
        </xdr:cNvSpPr>
      </xdr:nvSpPr>
      <xdr:spPr bwMode="auto">
        <a:xfrm>
          <a:off x="476250" y="1393507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324"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85750"/>
    <xdr:sp macro="" textlink="">
      <xdr:nvSpPr>
        <xdr:cNvPr id="325" name="AutoShape 2"/>
        <xdr:cNvSpPr>
          <a:spLocks noChangeAspect="1" noChangeArrowheads="1"/>
        </xdr:cNvSpPr>
      </xdr:nvSpPr>
      <xdr:spPr bwMode="auto">
        <a:xfrm>
          <a:off x="476250" y="1393507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85750"/>
    <xdr:sp macro="" textlink="">
      <xdr:nvSpPr>
        <xdr:cNvPr id="326" name="AutoShape 2"/>
        <xdr:cNvSpPr>
          <a:spLocks noChangeAspect="1" noChangeArrowheads="1"/>
        </xdr:cNvSpPr>
      </xdr:nvSpPr>
      <xdr:spPr bwMode="auto">
        <a:xfrm>
          <a:off x="476250" y="1393507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327"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328"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329"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330"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331"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332"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333"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334"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335"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336"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337"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338"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339"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340"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341"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342"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343"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344"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345"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346"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347"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348"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349"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350"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351"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352"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353"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76225"/>
    <xdr:sp macro="" textlink="">
      <xdr:nvSpPr>
        <xdr:cNvPr id="354" name="AutoShape 2"/>
        <xdr:cNvSpPr>
          <a:spLocks noChangeAspect="1" noChangeArrowheads="1"/>
        </xdr:cNvSpPr>
      </xdr:nvSpPr>
      <xdr:spPr bwMode="auto">
        <a:xfrm>
          <a:off x="476250" y="139350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355"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356"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357"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304800"/>
    <xdr:sp macro="" textlink="">
      <xdr:nvSpPr>
        <xdr:cNvPr id="358" name="AutoShape 2"/>
        <xdr:cNvSpPr>
          <a:spLocks noChangeAspect="1" noChangeArrowheads="1"/>
        </xdr:cNvSpPr>
      </xdr:nvSpPr>
      <xdr:spPr bwMode="auto">
        <a:xfrm>
          <a:off x="476250" y="139350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59"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60"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61"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62"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63"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64"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65"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66"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67"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68"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69"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70"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71"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72"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76</xdr:row>
      <xdr:rowOff>0</xdr:rowOff>
    </xdr:from>
    <xdr:ext cx="447675" cy="247650"/>
    <xdr:sp macro="" textlink="">
      <xdr:nvSpPr>
        <xdr:cNvPr id="373" name="AutoShape 2"/>
        <xdr:cNvSpPr>
          <a:spLocks noChangeAspect="1" noChangeArrowheads="1"/>
        </xdr:cNvSpPr>
      </xdr:nvSpPr>
      <xdr:spPr bwMode="auto">
        <a:xfrm>
          <a:off x="476250" y="139350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374"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375"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66700"/>
    <xdr:sp macro="" textlink="">
      <xdr:nvSpPr>
        <xdr:cNvPr id="376" name="AutoShape 2"/>
        <xdr:cNvSpPr>
          <a:spLocks noChangeAspect="1" noChangeArrowheads="1"/>
        </xdr:cNvSpPr>
      </xdr:nvSpPr>
      <xdr:spPr bwMode="auto">
        <a:xfrm>
          <a:off x="476250" y="143256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66700"/>
    <xdr:sp macro="" textlink="">
      <xdr:nvSpPr>
        <xdr:cNvPr id="377" name="AutoShape 2"/>
        <xdr:cNvSpPr>
          <a:spLocks noChangeAspect="1" noChangeArrowheads="1"/>
        </xdr:cNvSpPr>
      </xdr:nvSpPr>
      <xdr:spPr bwMode="auto">
        <a:xfrm>
          <a:off x="476250" y="143256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378"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379"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380"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381"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382"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383"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66700"/>
    <xdr:sp macro="" textlink="">
      <xdr:nvSpPr>
        <xdr:cNvPr id="384" name="AutoShape 2"/>
        <xdr:cNvSpPr>
          <a:spLocks noChangeAspect="1" noChangeArrowheads="1"/>
        </xdr:cNvSpPr>
      </xdr:nvSpPr>
      <xdr:spPr bwMode="auto">
        <a:xfrm>
          <a:off x="476250" y="143256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66700"/>
    <xdr:sp macro="" textlink="">
      <xdr:nvSpPr>
        <xdr:cNvPr id="385" name="AutoShape 2"/>
        <xdr:cNvSpPr>
          <a:spLocks noChangeAspect="1" noChangeArrowheads="1"/>
        </xdr:cNvSpPr>
      </xdr:nvSpPr>
      <xdr:spPr bwMode="auto">
        <a:xfrm>
          <a:off x="476250" y="143256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386"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387"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388"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389"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390"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391"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392"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393"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394"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395"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396"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397"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398"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399"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400"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401"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02"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403"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404"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05"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06"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07"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408"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409"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10"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11"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12"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13"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14"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15"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416"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17"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18"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19"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20"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21"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22"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23"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24"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25"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26"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27"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28"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29"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30"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31"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32"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33"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34"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35"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36"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37"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438"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66700"/>
    <xdr:sp macro="" textlink="">
      <xdr:nvSpPr>
        <xdr:cNvPr id="439" name="AutoShape 2"/>
        <xdr:cNvSpPr>
          <a:spLocks noChangeAspect="1" noChangeArrowheads="1"/>
        </xdr:cNvSpPr>
      </xdr:nvSpPr>
      <xdr:spPr bwMode="auto">
        <a:xfrm>
          <a:off x="476250" y="143256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66700"/>
    <xdr:sp macro="" textlink="">
      <xdr:nvSpPr>
        <xdr:cNvPr id="440" name="AutoShape 2"/>
        <xdr:cNvSpPr>
          <a:spLocks noChangeAspect="1" noChangeArrowheads="1"/>
        </xdr:cNvSpPr>
      </xdr:nvSpPr>
      <xdr:spPr bwMode="auto">
        <a:xfrm>
          <a:off x="476250" y="143256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41"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442"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443"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44"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45"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446"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66700"/>
    <xdr:sp macro="" textlink="">
      <xdr:nvSpPr>
        <xdr:cNvPr id="447" name="AutoShape 2"/>
        <xdr:cNvSpPr>
          <a:spLocks noChangeAspect="1" noChangeArrowheads="1"/>
        </xdr:cNvSpPr>
      </xdr:nvSpPr>
      <xdr:spPr bwMode="auto">
        <a:xfrm>
          <a:off x="476250" y="143256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66700"/>
    <xdr:sp macro="" textlink="">
      <xdr:nvSpPr>
        <xdr:cNvPr id="448" name="AutoShape 2"/>
        <xdr:cNvSpPr>
          <a:spLocks noChangeAspect="1" noChangeArrowheads="1"/>
        </xdr:cNvSpPr>
      </xdr:nvSpPr>
      <xdr:spPr bwMode="auto">
        <a:xfrm>
          <a:off x="476250" y="143256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49"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450"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451"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52"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53"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454"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455"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456"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57"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458"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459"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60"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61"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462"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463"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464"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65"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466"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467"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68"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69"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70"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471"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472"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73"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74"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75"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76"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77"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78"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479"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80"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81"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82"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83"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84"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85"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86"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87"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88"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89"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90"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91"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92"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93"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94"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95"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96"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97"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498"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499"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500"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66700"/>
    <xdr:sp macro="" textlink="">
      <xdr:nvSpPr>
        <xdr:cNvPr id="501" name="AutoShape 2"/>
        <xdr:cNvSpPr>
          <a:spLocks noChangeAspect="1" noChangeArrowheads="1"/>
        </xdr:cNvSpPr>
      </xdr:nvSpPr>
      <xdr:spPr bwMode="auto">
        <a:xfrm>
          <a:off x="476250" y="143256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66700"/>
    <xdr:sp macro="" textlink="">
      <xdr:nvSpPr>
        <xdr:cNvPr id="502" name="AutoShape 2"/>
        <xdr:cNvSpPr>
          <a:spLocks noChangeAspect="1" noChangeArrowheads="1"/>
        </xdr:cNvSpPr>
      </xdr:nvSpPr>
      <xdr:spPr bwMode="auto">
        <a:xfrm>
          <a:off x="476250" y="143256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03"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504"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505"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06"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07"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508"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66700"/>
    <xdr:sp macro="" textlink="">
      <xdr:nvSpPr>
        <xdr:cNvPr id="509" name="AutoShape 2"/>
        <xdr:cNvSpPr>
          <a:spLocks noChangeAspect="1" noChangeArrowheads="1"/>
        </xdr:cNvSpPr>
      </xdr:nvSpPr>
      <xdr:spPr bwMode="auto">
        <a:xfrm>
          <a:off x="476250" y="143256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66700"/>
    <xdr:sp macro="" textlink="">
      <xdr:nvSpPr>
        <xdr:cNvPr id="510" name="AutoShape 2"/>
        <xdr:cNvSpPr>
          <a:spLocks noChangeAspect="1" noChangeArrowheads="1"/>
        </xdr:cNvSpPr>
      </xdr:nvSpPr>
      <xdr:spPr bwMode="auto">
        <a:xfrm>
          <a:off x="476250" y="143256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11"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512"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513"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14"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15"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16"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17"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18"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19"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20"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21"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22"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23"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24"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25"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26"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27"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28"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29"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30"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31"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32"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33"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34"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35"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36"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37"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38"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39"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40"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41"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42"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43"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44"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45"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546"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547"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548"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549"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550"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551"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552"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553"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554"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555"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556"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557"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558"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559"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560"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561"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62"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563"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66700"/>
    <xdr:sp macro="" textlink="">
      <xdr:nvSpPr>
        <xdr:cNvPr id="564" name="AutoShape 2"/>
        <xdr:cNvSpPr>
          <a:spLocks noChangeAspect="1" noChangeArrowheads="1"/>
        </xdr:cNvSpPr>
      </xdr:nvSpPr>
      <xdr:spPr bwMode="auto">
        <a:xfrm>
          <a:off x="476250" y="143256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66700"/>
    <xdr:sp macro="" textlink="">
      <xdr:nvSpPr>
        <xdr:cNvPr id="565" name="AutoShape 2"/>
        <xdr:cNvSpPr>
          <a:spLocks noChangeAspect="1" noChangeArrowheads="1"/>
        </xdr:cNvSpPr>
      </xdr:nvSpPr>
      <xdr:spPr bwMode="auto">
        <a:xfrm>
          <a:off x="476250" y="143256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66"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567"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568"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69"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70"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571"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66700"/>
    <xdr:sp macro="" textlink="">
      <xdr:nvSpPr>
        <xdr:cNvPr id="572" name="AutoShape 2"/>
        <xdr:cNvSpPr>
          <a:spLocks noChangeAspect="1" noChangeArrowheads="1"/>
        </xdr:cNvSpPr>
      </xdr:nvSpPr>
      <xdr:spPr bwMode="auto">
        <a:xfrm>
          <a:off x="476250" y="143256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66700"/>
    <xdr:sp macro="" textlink="">
      <xdr:nvSpPr>
        <xdr:cNvPr id="573" name="AutoShape 2"/>
        <xdr:cNvSpPr>
          <a:spLocks noChangeAspect="1" noChangeArrowheads="1"/>
        </xdr:cNvSpPr>
      </xdr:nvSpPr>
      <xdr:spPr bwMode="auto">
        <a:xfrm>
          <a:off x="476250" y="143256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74"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575"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576"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77"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78"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79"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80"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81"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82"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83"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84"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85"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86"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87"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88"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89"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90"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91"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92"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93"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94"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95"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96"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597"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98"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599"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00"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01"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02"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03"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604"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05"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06"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07"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08"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09"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10"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11"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12"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13"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14"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15"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16"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17"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18"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19"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20"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21"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22"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23"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24"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625"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66700"/>
    <xdr:sp macro="" textlink="">
      <xdr:nvSpPr>
        <xdr:cNvPr id="626" name="AutoShape 2"/>
        <xdr:cNvSpPr>
          <a:spLocks noChangeAspect="1" noChangeArrowheads="1"/>
        </xdr:cNvSpPr>
      </xdr:nvSpPr>
      <xdr:spPr bwMode="auto">
        <a:xfrm>
          <a:off x="476250" y="143256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66700"/>
    <xdr:sp macro="" textlink="">
      <xdr:nvSpPr>
        <xdr:cNvPr id="627" name="AutoShape 2"/>
        <xdr:cNvSpPr>
          <a:spLocks noChangeAspect="1" noChangeArrowheads="1"/>
        </xdr:cNvSpPr>
      </xdr:nvSpPr>
      <xdr:spPr bwMode="auto">
        <a:xfrm>
          <a:off x="476250" y="143256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28"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629"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630"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31"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32"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633"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66700"/>
    <xdr:sp macro="" textlink="">
      <xdr:nvSpPr>
        <xdr:cNvPr id="634" name="AutoShape 2"/>
        <xdr:cNvSpPr>
          <a:spLocks noChangeAspect="1" noChangeArrowheads="1"/>
        </xdr:cNvSpPr>
      </xdr:nvSpPr>
      <xdr:spPr bwMode="auto">
        <a:xfrm>
          <a:off x="476250" y="143256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66700"/>
    <xdr:sp macro="" textlink="">
      <xdr:nvSpPr>
        <xdr:cNvPr id="635" name="AutoShape 2"/>
        <xdr:cNvSpPr>
          <a:spLocks noChangeAspect="1" noChangeArrowheads="1"/>
        </xdr:cNvSpPr>
      </xdr:nvSpPr>
      <xdr:spPr bwMode="auto">
        <a:xfrm>
          <a:off x="476250" y="143256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36"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637"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638"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39"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40"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641"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642"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643"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44"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645"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646"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47"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48"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649"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650"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651"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52"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653"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654"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55"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56"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57"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658"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659"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60"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61"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62"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63"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64"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65"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666"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67"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68"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69"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70"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71"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72"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73"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74"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75"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76"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77"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78"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79"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80"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81"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82"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83"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84"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85"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686"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87"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688"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66700"/>
    <xdr:sp macro="" textlink="">
      <xdr:nvSpPr>
        <xdr:cNvPr id="689" name="AutoShape 2"/>
        <xdr:cNvSpPr>
          <a:spLocks noChangeAspect="1" noChangeArrowheads="1"/>
        </xdr:cNvSpPr>
      </xdr:nvSpPr>
      <xdr:spPr bwMode="auto">
        <a:xfrm>
          <a:off x="476250" y="143256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66700"/>
    <xdr:sp macro="" textlink="">
      <xdr:nvSpPr>
        <xdr:cNvPr id="690" name="AutoShape 2"/>
        <xdr:cNvSpPr>
          <a:spLocks noChangeAspect="1" noChangeArrowheads="1"/>
        </xdr:cNvSpPr>
      </xdr:nvSpPr>
      <xdr:spPr bwMode="auto">
        <a:xfrm>
          <a:off x="476250" y="143256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91"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692"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693"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94"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95"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696"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66700"/>
    <xdr:sp macro="" textlink="">
      <xdr:nvSpPr>
        <xdr:cNvPr id="697" name="AutoShape 2"/>
        <xdr:cNvSpPr>
          <a:spLocks noChangeAspect="1" noChangeArrowheads="1"/>
        </xdr:cNvSpPr>
      </xdr:nvSpPr>
      <xdr:spPr bwMode="auto">
        <a:xfrm>
          <a:off x="476250" y="143256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66700"/>
    <xdr:sp macro="" textlink="">
      <xdr:nvSpPr>
        <xdr:cNvPr id="698" name="AutoShape 2"/>
        <xdr:cNvSpPr>
          <a:spLocks noChangeAspect="1" noChangeArrowheads="1"/>
        </xdr:cNvSpPr>
      </xdr:nvSpPr>
      <xdr:spPr bwMode="auto">
        <a:xfrm>
          <a:off x="476250" y="143256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699"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700"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85750"/>
    <xdr:sp macro="" textlink="">
      <xdr:nvSpPr>
        <xdr:cNvPr id="701" name="AutoShape 2"/>
        <xdr:cNvSpPr>
          <a:spLocks noChangeAspect="1" noChangeArrowheads="1"/>
        </xdr:cNvSpPr>
      </xdr:nvSpPr>
      <xdr:spPr bwMode="auto">
        <a:xfrm>
          <a:off x="476250" y="143256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702"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703"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704"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705"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706"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707"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708"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709"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710"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711"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712"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713"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714"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715"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716"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717"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718"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719"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720"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721"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722"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723"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724"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725"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726"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727"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728"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76225"/>
    <xdr:sp macro="" textlink="">
      <xdr:nvSpPr>
        <xdr:cNvPr id="729" name="AutoShape 2"/>
        <xdr:cNvSpPr>
          <a:spLocks noChangeAspect="1" noChangeArrowheads="1"/>
        </xdr:cNvSpPr>
      </xdr:nvSpPr>
      <xdr:spPr bwMode="auto">
        <a:xfrm>
          <a:off x="476250" y="143256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730"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731"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732"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304800"/>
    <xdr:sp macro="" textlink="">
      <xdr:nvSpPr>
        <xdr:cNvPr id="733" name="AutoShape 2"/>
        <xdr:cNvSpPr>
          <a:spLocks noChangeAspect="1" noChangeArrowheads="1"/>
        </xdr:cNvSpPr>
      </xdr:nvSpPr>
      <xdr:spPr bwMode="auto">
        <a:xfrm>
          <a:off x="476250" y="143256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734"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735"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736"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737"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738"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739"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740"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741"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742"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743"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744"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745"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746"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78</xdr:row>
      <xdr:rowOff>0</xdr:rowOff>
    </xdr:from>
    <xdr:ext cx="447675" cy="247650"/>
    <xdr:sp macro="" textlink="">
      <xdr:nvSpPr>
        <xdr:cNvPr id="747" name="AutoShape 2"/>
        <xdr:cNvSpPr>
          <a:spLocks noChangeAspect="1" noChangeArrowheads="1"/>
        </xdr:cNvSpPr>
      </xdr:nvSpPr>
      <xdr:spPr bwMode="auto">
        <a:xfrm>
          <a:off x="476250" y="143256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D395"/>
  <sheetViews>
    <sheetView showGridLines="0" tabSelected="1" zoomScale="85" zoomScaleNormal="85" zoomScaleSheetLayoutView="40" zoomScalePageLayoutView="40" workbookViewId="0">
      <selection activeCell="F16" sqref="F16"/>
    </sheetView>
  </sheetViews>
  <sheetFormatPr defaultColWidth="11.42578125" defaultRowHeight="15" x14ac:dyDescent="0.2"/>
  <cols>
    <col min="1" max="1" width="9.7109375" style="82" customWidth="1"/>
    <col min="2" max="2" width="111.42578125" style="83" customWidth="1"/>
    <col min="3" max="3" width="8.42578125" style="84" bestFit="1" customWidth="1"/>
    <col min="4" max="4" width="9.28515625" style="85" bestFit="1" customWidth="1"/>
    <col min="5" max="5" width="11.7109375" style="86" bestFit="1" customWidth="1"/>
    <col min="6" max="6" width="14.140625" style="86" bestFit="1" customWidth="1"/>
    <col min="7" max="7" width="18.5703125" style="86" bestFit="1" customWidth="1"/>
    <col min="8" max="203" width="11.42578125" style="6" customWidth="1"/>
    <col min="204" max="204" width="56.28515625" style="6" customWidth="1"/>
    <col min="205" max="16384" width="11.42578125" style="6"/>
  </cols>
  <sheetData>
    <row r="1" spans="1:212" ht="18.75" customHeight="1" x14ac:dyDescent="0.2">
      <c r="A1" s="213" t="s">
        <v>22</v>
      </c>
      <c r="B1" s="213"/>
      <c r="C1" s="213"/>
      <c r="D1" s="213"/>
      <c r="E1" s="213"/>
      <c r="F1" s="213"/>
      <c r="G1" s="213"/>
    </row>
    <row r="2" spans="1:212" ht="14.45" customHeight="1" x14ac:dyDescent="0.2">
      <c r="A2" s="205"/>
      <c r="B2" s="205"/>
      <c r="C2" s="205"/>
      <c r="D2" s="205"/>
      <c r="E2" s="230" t="s">
        <v>155</v>
      </c>
      <c r="F2" s="230"/>
      <c r="G2" s="136" t="s">
        <v>420</v>
      </c>
    </row>
    <row r="3" spans="1:212" ht="14.45" customHeight="1" x14ac:dyDescent="0.2">
      <c r="A3" s="60" t="s">
        <v>674</v>
      </c>
      <c r="B3" s="133"/>
      <c r="C3" s="133"/>
      <c r="D3" s="110"/>
      <c r="E3" s="229" t="s">
        <v>19</v>
      </c>
      <c r="F3" s="229"/>
      <c r="G3" s="291">
        <f>BDI!D21</f>
        <v>0.25</v>
      </c>
    </row>
    <row r="4" spans="1:212" ht="15" customHeight="1" x14ac:dyDescent="0.2">
      <c r="A4" s="60" t="s">
        <v>675</v>
      </c>
      <c r="B4" s="110"/>
      <c r="C4" s="61"/>
      <c r="D4" s="110"/>
      <c r="E4" s="229" t="s">
        <v>482</v>
      </c>
      <c r="F4" s="229"/>
      <c r="G4" s="291">
        <v>1.1122000000000001</v>
      </c>
    </row>
    <row r="5" spans="1:212" ht="15" customHeight="1" x14ac:dyDescent="0.2">
      <c r="A5" s="60" t="s">
        <v>673</v>
      </c>
      <c r="B5" s="110"/>
      <c r="C5" s="61"/>
      <c r="D5" s="110"/>
      <c r="E5" s="230" t="s">
        <v>7</v>
      </c>
      <c r="F5" s="230"/>
      <c r="G5" s="134"/>
    </row>
    <row r="6" spans="1:212" ht="15.75" thickBot="1" x14ac:dyDescent="0.25">
      <c r="A6" s="223"/>
      <c r="B6" s="223"/>
      <c r="C6" s="223"/>
      <c r="D6" s="223"/>
      <c r="E6" s="223"/>
      <c r="F6" s="223"/>
      <c r="G6" s="223"/>
    </row>
    <row r="7" spans="1:212" s="8" customFormat="1" ht="15.75" thickBot="1" x14ac:dyDescent="0.25">
      <c r="A7" s="218" t="s">
        <v>24</v>
      </c>
      <c r="B7" s="218"/>
      <c r="C7" s="218"/>
      <c r="D7" s="218"/>
      <c r="E7" s="218"/>
      <c r="F7" s="218"/>
      <c r="G7" s="218"/>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row>
    <row r="8" spans="1:212" s="11" customFormat="1" ht="15" customHeight="1" x14ac:dyDescent="0.2">
      <c r="A8" s="62" t="s">
        <v>5</v>
      </c>
      <c r="B8" s="137"/>
      <c r="C8" s="63" t="s">
        <v>6</v>
      </c>
      <c r="D8" s="231"/>
      <c r="E8" s="231"/>
      <c r="F8" s="63" t="s">
        <v>16</v>
      </c>
      <c r="G8" s="138"/>
      <c r="H8" s="9"/>
      <c r="I8" s="9"/>
      <c r="J8" s="9"/>
      <c r="K8" s="9"/>
      <c r="L8" s="9"/>
      <c r="M8" s="9"/>
      <c r="N8" s="9"/>
      <c r="O8" s="10"/>
      <c r="P8" s="9"/>
      <c r="Q8" s="9"/>
      <c r="R8" s="9"/>
      <c r="S8" s="9"/>
      <c r="T8" s="9"/>
      <c r="U8" s="9"/>
      <c r="V8" s="9"/>
      <c r="W8" s="10"/>
      <c r="X8" s="9"/>
      <c r="Y8" s="9"/>
      <c r="Z8" s="9"/>
      <c r="AA8" s="9"/>
      <c r="AB8" s="9"/>
      <c r="AC8" s="9"/>
      <c r="AD8" s="9"/>
      <c r="AE8" s="10"/>
      <c r="AF8" s="9"/>
      <c r="AG8" s="9"/>
      <c r="AH8" s="9"/>
      <c r="AI8" s="9"/>
      <c r="AJ8" s="9"/>
      <c r="AK8" s="9"/>
      <c r="AL8" s="9"/>
      <c r="AM8" s="10"/>
      <c r="AN8" s="9"/>
      <c r="AO8" s="9"/>
      <c r="AP8" s="9"/>
      <c r="AQ8" s="9"/>
      <c r="AR8" s="9"/>
      <c r="AS8" s="9"/>
      <c r="AT8" s="9"/>
      <c r="AU8" s="10"/>
      <c r="AV8" s="9"/>
      <c r="AW8" s="9"/>
      <c r="AX8" s="9"/>
      <c r="AY8" s="9"/>
      <c r="AZ8" s="9"/>
      <c r="BA8" s="9"/>
      <c r="BB8" s="9"/>
      <c r="BC8" s="10"/>
      <c r="BD8" s="9"/>
      <c r="BE8" s="9"/>
      <c r="BF8" s="9"/>
      <c r="BG8" s="9"/>
      <c r="BH8" s="9"/>
      <c r="BI8" s="9"/>
      <c r="BJ8" s="9"/>
      <c r="BK8" s="10"/>
      <c r="BL8" s="9"/>
      <c r="BM8" s="9"/>
      <c r="BN8" s="9"/>
      <c r="BO8" s="9"/>
      <c r="BP8" s="9"/>
      <c r="BQ8" s="9"/>
      <c r="BR8" s="9"/>
      <c r="BS8" s="10"/>
      <c r="BT8" s="9"/>
      <c r="BU8" s="9"/>
      <c r="BV8" s="9"/>
      <c r="BW8" s="9"/>
      <c r="BX8" s="9"/>
      <c r="BY8" s="9"/>
      <c r="BZ8" s="9"/>
      <c r="CA8" s="10"/>
      <c r="CB8" s="9"/>
      <c r="CC8" s="9"/>
      <c r="CD8" s="9"/>
      <c r="CE8" s="9"/>
      <c r="CF8" s="9"/>
      <c r="CG8" s="9"/>
      <c r="CH8" s="9"/>
      <c r="CI8" s="10"/>
      <c r="CJ8" s="9"/>
      <c r="CK8" s="9"/>
      <c r="CL8" s="9"/>
      <c r="CM8" s="9"/>
      <c r="CN8" s="9"/>
      <c r="CO8" s="9"/>
      <c r="CP8" s="9"/>
      <c r="CQ8" s="10"/>
      <c r="CR8" s="9"/>
      <c r="CS8" s="9"/>
      <c r="CT8" s="9"/>
      <c r="CU8" s="9"/>
      <c r="CV8" s="9"/>
      <c r="CW8" s="9"/>
      <c r="CX8" s="9"/>
      <c r="CY8" s="10"/>
      <c r="CZ8" s="9"/>
      <c r="DA8" s="9"/>
      <c r="DB8" s="9"/>
      <c r="DC8" s="9"/>
      <c r="DD8" s="9"/>
      <c r="DE8" s="9"/>
      <c r="DF8" s="9"/>
      <c r="DG8" s="10"/>
      <c r="DH8" s="9"/>
      <c r="DI8" s="9"/>
      <c r="DJ8" s="9"/>
      <c r="DK8" s="9"/>
      <c r="DL8" s="9"/>
      <c r="DM8" s="9"/>
      <c r="DN8" s="9"/>
      <c r="DO8" s="10"/>
      <c r="DP8" s="9"/>
      <c r="DQ8" s="9"/>
      <c r="DR8" s="9"/>
      <c r="DS8" s="9"/>
      <c r="DT8" s="9"/>
      <c r="DU8" s="9"/>
      <c r="DV8" s="9"/>
      <c r="DW8" s="10"/>
      <c r="DX8" s="9"/>
      <c r="DY8" s="9"/>
      <c r="DZ8" s="9"/>
      <c r="EA8" s="9"/>
      <c r="EB8" s="9"/>
      <c r="EC8" s="9"/>
      <c r="ED8" s="9"/>
      <c r="EE8" s="10"/>
      <c r="EF8" s="9"/>
      <c r="EG8" s="9"/>
      <c r="EH8" s="9"/>
      <c r="EI8" s="9"/>
      <c r="EJ8" s="9"/>
      <c r="EK8" s="9"/>
      <c r="EL8" s="9"/>
      <c r="EM8" s="10"/>
      <c r="EN8" s="9"/>
      <c r="EO8" s="9"/>
      <c r="EP8" s="9"/>
      <c r="EQ8" s="9"/>
      <c r="ER8" s="9"/>
      <c r="ES8" s="9"/>
      <c r="ET8" s="9"/>
      <c r="EU8" s="10"/>
      <c r="EV8" s="9"/>
      <c r="EW8" s="9"/>
      <c r="EX8" s="9"/>
      <c r="EY8" s="9"/>
      <c r="EZ8" s="9"/>
      <c r="FA8" s="9"/>
      <c r="FB8" s="9"/>
      <c r="FC8" s="10"/>
      <c r="FD8" s="9"/>
      <c r="FE8" s="9"/>
      <c r="FF8" s="9"/>
      <c r="FG8" s="9"/>
      <c r="FH8" s="9"/>
      <c r="FI8" s="9"/>
      <c r="FJ8" s="9"/>
      <c r="FK8" s="10"/>
      <c r="FL8" s="9"/>
      <c r="FM8" s="9"/>
      <c r="FN8" s="9"/>
      <c r="FO8" s="9"/>
      <c r="FP8" s="9"/>
      <c r="FQ8" s="9"/>
      <c r="FR8" s="9"/>
      <c r="FS8" s="10"/>
      <c r="FT8" s="9"/>
      <c r="FU8" s="9"/>
      <c r="FV8" s="9"/>
      <c r="FW8" s="9"/>
      <c r="FX8" s="9"/>
      <c r="FY8" s="9"/>
      <c r="FZ8" s="9"/>
      <c r="GA8" s="10"/>
      <c r="GB8" s="9"/>
      <c r="GC8" s="9"/>
      <c r="GD8" s="9"/>
      <c r="GE8" s="9"/>
      <c r="GF8" s="9"/>
      <c r="GG8" s="9"/>
      <c r="GH8" s="9"/>
      <c r="GI8" s="10"/>
      <c r="GJ8" s="9"/>
      <c r="GK8" s="9"/>
      <c r="GL8" s="9"/>
      <c r="GM8" s="9"/>
      <c r="GN8" s="9"/>
      <c r="GO8" s="9"/>
      <c r="GP8" s="9"/>
      <c r="GQ8" s="10"/>
      <c r="GR8" s="9"/>
      <c r="GS8" s="9"/>
      <c r="GT8" s="9"/>
      <c r="GU8" s="9"/>
      <c r="GV8" s="9"/>
      <c r="GW8" s="9"/>
      <c r="GX8" s="9"/>
      <c r="GY8" s="10"/>
      <c r="GZ8" s="9"/>
      <c r="HA8" s="9"/>
      <c r="HB8" s="9"/>
      <c r="HC8" s="9"/>
      <c r="HD8" s="9"/>
    </row>
    <row r="9" spans="1:212" s="11" customFormat="1" ht="20.45" customHeight="1" thickBot="1" x14ac:dyDescent="0.25">
      <c r="A9" s="64" t="s">
        <v>23</v>
      </c>
      <c r="B9" s="204"/>
      <c r="C9" s="65" t="s">
        <v>3</v>
      </c>
      <c r="D9" s="232"/>
      <c r="E9" s="232"/>
      <c r="F9" s="232"/>
      <c r="G9" s="232"/>
      <c r="H9" s="10"/>
      <c r="I9" s="9"/>
      <c r="J9" s="9"/>
      <c r="K9" s="10"/>
      <c r="L9" s="10"/>
      <c r="M9" s="9"/>
      <c r="N9" s="9"/>
      <c r="O9" s="10"/>
      <c r="P9" s="10"/>
      <c r="Q9" s="9"/>
      <c r="R9" s="9"/>
      <c r="S9" s="10"/>
      <c r="T9" s="10"/>
      <c r="U9" s="9"/>
      <c r="V9" s="9"/>
      <c r="W9" s="10"/>
      <c r="X9" s="10"/>
      <c r="Y9" s="9"/>
      <c r="Z9" s="9"/>
      <c r="AA9" s="10"/>
      <c r="AB9" s="10"/>
      <c r="AC9" s="9"/>
      <c r="AD9" s="9"/>
      <c r="AE9" s="10"/>
      <c r="AF9" s="10"/>
      <c r="AG9" s="9"/>
      <c r="AH9" s="9"/>
      <c r="AI9" s="10"/>
      <c r="AJ9" s="10"/>
      <c r="AK9" s="9"/>
      <c r="AL9" s="9"/>
      <c r="AM9" s="10"/>
      <c r="AN9" s="10"/>
      <c r="AO9" s="9"/>
      <c r="AP9" s="9"/>
      <c r="AQ9" s="10"/>
      <c r="AR9" s="10"/>
      <c r="AS9" s="9"/>
      <c r="AT9" s="9"/>
      <c r="AU9" s="10"/>
      <c r="AV9" s="10"/>
      <c r="AW9" s="9"/>
      <c r="AX9" s="9"/>
      <c r="AY9" s="10"/>
      <c r="AZ9" s="10"/>
      <c r="BA9" s="9"/>
      <c r="BB9" s="9"/>
      <c r="BC9" s="10"/>
      <c r="BD9" s="10"/>
      <c r="BE9" s="9"/>
      <c r="BF9" s="9"/>
      <c r="BG9" s="10"/>
      <c r="BH9" s="10"/>
      <c r="BI9" s="9"/>
      <c r="BJ9" s="9"/>
      <c r="BK9" s="10"/>
      <c r="BL9" s="10"/>
      <c r="BM9" s="9"/>
      <c r="BN9" s="9"/>
      <c r="BO9" s="10"/>
      <c r="BP9" s="10"/>
      <c r="BQ9" s="9"/>
      <c r="BR9" s="9"/>
      <c r="BS9" s="10"/>
      <c r="BT9" s="10"/>
      <c r="BU9" s="9"/>
      <c r="BV9" s="9"/>
      <c r="BW9" s="10"/>
      <c r="BX9" s="10"/>
      <c r="BY9" s="9"/>
      <c r="BZ9" s="9"/>
      <c r="CA9" s="10"/>
      <c r="CB9" s="10"/>
      <c r="CC9" s="9"/>
      <c r="CD9" s="9"/>
      <c r="CE9" s="10"/>
      <c r="CF9" s="10"/>
      <c r="CG9" s="9"/>
      <c r="CH9" s="9"/>
      <c r="CI9" s="10"/>
      <c r="CJ9" s="10"/>
      <c r="CK9" s="9"/>
      <c r="CL9" s="9"/>
      <c r="CM9" s="10"/>
      <c r="CN9" s="10"/>
      <c r="CO9" s="9"/>
      <c r="CP9" s="9"/>
      <c r="CQ9" s="10"/>
      <c r="CR9" s="10"/>
      <c r="CS9" s="9"/>
      <c r="CT9" s="9"/>
      <c r="CU9" s="10"/>
      <c r="CV9" s="10"/>
      <c r="CW9" s="9"/>
      <c r="CX9" s="9"/>
      <c r="CY9" s="10"/>
      <c r="CZ9" s="10"/>
      <c r="DA9" s="9"/>
      <c r="DB9" s="9"/>
      <c r="DC9" s="10"/>
      <c r="DD9" s="10"/>
      <c r="DE9" s="9"/>
      <c r="DF9" s="9"/>
      <c r="DG9" s="10"/>
      <c r="DH9" s="10"/>
      <c r="DI9" s="9"/>
      <c r="DJ9" s="9"/>
      <c r="DK9" s="10"/>
      <c r="DL9" s="10"/>
      <c r="DM9" s="9"/>
      <c r="DN9" s="9"/>
      <c r="DO9" s="10"/>
      <c r="DP9" s="10"/>
      <c r="DQ9" s="9"/>
      <c r="DR9" s="9"/>
      <c r="DS9" s="10"/>
      <c r="DT9" s="10"/>
      <c r="DU9" s="9"/>
      <c r="DV9" s="9"/>
      <c r="DW9" s="10"/>
      <c r="DX9" s="10"/>
      <c r="DY9" s="9"/>
      <c r="DZ9" s="9"/>
      <c r="EA9" s="10"/>
      <c r="EB9" s="10"/>
      <c r="EC9" s="9"/>
      <c r="ED9" s="9"/>
      <c r="EE9" s="10"/>
      <c r="EF9" s="10"/>
      <c r="EG9" s="9"/>
      <c r="EH9" s="9"/>
      <c r="EI9" s="10"/>
      <c r="EJ9" s="10"/>
      <c r="EK9" s="9"/>
      <c r="EL9" s="9"/>
      <c r="EM9" s="10"/>
      <c r="EN9" s="10"/>
      <c r="EO9" s="9"/>
      <c r="EP9" s="9"/>
      <c r="EQ9" s="10"/>
      <c r="ER9" s="10"/>
      <c r="ES9" s="9"/>
      <c r="ET9" s="9"/>
      <c r="EU9" s="10"/>
      <c r="EV9" s="10"/>
      <c r="EW9" s="9"/>
      <c r="EX9" s="9"/>
      <c r="EY9" s="10"/>
      <c r="EZ9" s="10"/>
      <c r="FA9" s="9"/>
      <c r="FB9" s="9"/>
      <c r="FC9" s="10"/>
      <c r="FD9" s="10"/>
      <c r="FE9" s="9"/>
      <c r="FF9" s="9"/>
      <c r="FG9" s="10"/>
      <c r="FH9" s="10"/>
      <c r="FI9" s="9"/>
      <c r="FJ9" s="9"/>
      <c r="FK9" s="10"/>
      <c r="FL9" s="10"/>
      <c r="FM9" s="9"/>
      <c r="FN9" s="9"/>
      <c r="FO9" s="10"/>
      <c r="FP9" s="10"/>
      <c r="FQ9" s="9"/>
      <c r="FR9" s="9"/>
      <c r="FS9" s="10"/>
      <c r="FT9" s="10"/>
      <c r="FU9" s="9"/>
      <c r="FV9" s="9"/>
      <c r="FW9" s="10"/>
      <c r="FX9" s="10"/>
      <c r="FY9" s="9"/>
      <c r="FZ9" s="9"/>
      <c r="GA9" s="10"/>
      <c r="GB9" s="10"/>
      <c r="GC9" s="9"/>
      <c r="GD9" s="9"/>
      <c r="GE9" s="10"/>
      <c r="GF9" s="10"/>
      <c r="GG9" s="9"/>
      <c r="GH9" s="9"/>
      <c r="GI9" s="10"/>
      <c r="GJ9" s="10"/>
      <c r="GK9" s="9"/>
      <c r="GL9" s="9"/>
      <c r="GM9" s="10"/>
      <c r="GN9" s="10"/>
      <c r="GO9" s="9"/>
      <c r="GP9" s="9"/>
      <c r="GQ9" s="10"/>
      <c r="GR9" s="10"/>
      <c r="GS9" s="9"/>
      <c r="GT9" s="9"/>
      <c r="GU9" s="10"/>
      <c r="GV9" s="10"/>
      <c r="GW9" s="9"/>
      <c r="GX9" s="9"/>
      <c r="GY9" s="10"/>
      <c r="GZ9" s="10"/>
      <c r="HA9" s="9"/>
      <c r="HB9" s="9"/>
      <c r="HC9" s="10"/>
      <c r="HD9" s="10"/>
    </row>
    <row r="10" spans="1:212" s="8" customFormat="1" ht="15.75" thickBot="1" x14ac:dyDescent="0.25">
      <c r="A10" s="218" t="s">
        <v>25</v>
      </c>
      <c r="B10" s="218"/>
      <c r="C10" s="218"/>
      <c r="D10" s="218"/>
      <c r="E10" s="218"/>
      <c r="F10" s="218"/>
      <c r="G10" s="218"/>
      <c r="H10" s="12"/>
      <c r="I10" s="7"/>
      <c r="J10" s="7"/>
      <c r="K10" s="12"/>
      <c r="L10" s="12"/>
      <c r="M10" s="7"/>
      <c r="N10" s="7"/>
      <c r="O10" s="12"/>
      <c r="P10" s="12"/>
      <c r="Q10" s="7"/>
      <c r="R10" s="7"/>
      <c r="S10" s="12"/>
      <c r="T10" s="12"/>
      <c r="U10" s="7"/>
      <c r="V10" s="7"/>
      <c r="W10" s="12"/>
      <c r="X10" s="12"/>
      <c r="Y10" s="7"/>
      <c r="Z10" s="7"/>
      <c r="AA10" s="12"/>
      <c r="AB10" s="12"/>
      <c r="AC10" s="7"/>
      <c r="AD10" s="7"/>
      <c r="AE10" s="12"/>
      <c r="AF10" s="12"/>
      <c r="AG10" s="7"/>
      <c r="AH10" s="7"/>
      <c r="AI10" s="12"/>
      <c r="AJ10" s="12"/>
      <c r="AK10" s="7"/>
      <c r="AL10" s="7"/>
      <c r="AM10" s="12"/>
      <c r="AN10" s="12"/>
      <c r="AO10" s="7"/>
      <c r="AP10" s="7"/>
      <c r="AQ10" s="12"/>
      <c r="AR10" s="12"/>
      <c r="AS10" s="7"/>
      <c r="AT10" s="7"/>
      <c r="AU10" s="12"/>
      <c r="AV10" s="12"/>
      <c r="AW10" s="7"/>
      <c r="AX10" s="7"/>
      <c r="AY10" s="12"/>
      <c r="AZ10" s="12"/>
      <c r="BA10" s="7"/>
      <c r="BB10" s="7"/>
      <c r="BC10" s="12"/>
      <c r="BD10" s="12"/>
      <c r="BE10" s="7"/>
      <c r="BF10" s="7"/>
      <c r="BG10" s="12"/>
      <c r="BH10" s="12"/>
      <c r="BI10" s="7"/>
      <c r="BJ10" s="7"/>
      <c r="BK10" s="12"/>
      <c r="BL10" s="12"/>
      <c r="BM10" s="7"/>
      <c r="BN10" s="7"/>
      <c r="BO10" s="12"/>
      <c r="BP10" s="12"/>
      <c r="BQ10" s="7"/>
      <c r="BR10" s="7"/>
      <c r="BS10" s="12"/>
      <c r="BT10" s="12"/>
      <c r="BU10" s="7"/>
      <c r="BV10" s="7"/>
      <c r="BW10" s="12"/>
      <c r="BX10" s="12"/>
      <c r="BY10" s="7"/>
      <c r="BZ10" s="7"/>
      <c r="CA10" s="12"/>
      <c r="CB10" s="12"/>
      <c r="CC10" s="7"/>
      <c r="CD10" s="7"/>
      <c r="CE10" s="12"/>
      <c r="CF10" s="12"/>
      <c r="CG10" s="7"/>
      <c r="CH10" s="7"/>
      <c r="CI10" s="12"/>
      <c r="CJ10" s="12"/>
      <c r="CK10" s="7"/>
      <c r="CL10" s="7"/>
      <c r="CM10" s="12"/>
      <c r="CN10" s="12"/>
      <c r="CO10" s="7"/>
      <c r="CP10" s="7"/>
      <c r="CQ10" s="12"/>
      <c r="CR10" s="12"/>
      <c r="CS10" s="7"/>
      <c r="CT10" s="7"/>
      <c r="CU10" s="12"/>
      <c r="CV10" s="12"/>
      <c r="CW10" s="7"/>
      <c r="CX10" s="7"/>
      <c r="CY10" s="12"/>
      <c r="CZ10" s="12"/>
      <c r="DA10" s="7"/>
      <c r="DB10" s="7"/>
      <c r="DC10" s="12"/>
      <c r="DD10" s="12"/>
      <c r="DE10" s="7"/>
      <c r="DF10" s="7"/>
      <c r="DG10" s="12"/>
      <c r="DH10" s="12"/>
      <c r="DI10" s="7"/>
      <c r="DJ10" s="7"/>
      <c r="DK10" s="12"/>
      <c r="DL10" s="12"/>
      <c r="DM10" s="7"/>
      <c r="DN10" s="7"/>
      <c r="DO10" s="12"/>
      <c r="DP10" s="12"/>
      <c r="DQ10" s="7"/>
      <c r="DR10" s="7"/>
      <c r="DS10" s="12"/>
      <c r="DT10" s="12"/>
      <c r="DU10" s="7"/>
      <c r="DV10" s="7"/>
      <c r="DW10" s="12"/>
      <c r="DX10" s="12"/>
      <c r="DY10" s="7"/>
      <c r="DZ10" s="7"/>
      <c r="EA10" s="12"/>
      <c r="EB10" s="12"/>
      <c r="EC10" s="7"/>
      <c r="ED10" s="7"/>
      <c r="EE10" s="12"/>
      <c r="EF10" s="12"/>
      <c r="EG10" s="7"/>
      <c r="EH10" s="7"/>
      <c r="EI10" s="12"/>
      <c r="EJ10" s="12"/>
      <c r="EK10" s="7"/>
      <c r="EL10" s="7"/>
      <c r="EM10" s="12"/>
      <c r="EN10" s="12"/>
      <c r="EO10" s="7"/>
      <c r="EP10" s="7"/>
      <c r="EQ10" s="12"/>
      <c r="ER10" s="12"/>
      <c r="ES10" s="7"/>
      <c r="ET10" s="7"/>
      <c r="EU10" s="12"/>
      <c r="EV10" s="12"/>
      <c r="EW10" s="7"/>
      <c r="EX10" s="7"/>
      <c r="EY10" s="12"/>
      <c r="EZ10" s="12"/>
      <c r="FA10" s="7"/>
      <c r="FB10" s="7"/>
      <c r="FC10" s="12"/>
      <c r="FD10" s="12"/>
      <c r="FE10" s="7"/>
      <c r="FF10" s="7"/>
      <c r="FG10" s="12"/>
      <c r="FH10" s="12"/>
      <c r="FI10" s="7"/>
      <c r="FJ10" s="7"/>
      <c r="FK10" s="12"/>
      <c r="FL10" s="12"/>
      <c r="FM10" s="7"/>
      <c r="FN10" s="7"/>
      <c r="FO10" s="12"/>
      <c r="FP10" s="12"/>
      <c r="FQ10" s="7"/>
      <c r="FR10" s="7"/>
      <c r="FS10" s="12"/>
      <c r="FT10" s="12"/>
      <c r="FU10" s="7"/>
      <c r="FV10" s="7"/>
      <c r="FW10" s="12"/>
      <c r="FX10" s="12"/>
      <c r="FY10" s="7"/>
      <c r="FZ10" s="7"/>
      <c r="GA10" s="12"/>
      <c r="GB10" s="12"/>
      <c r="GC10" s="7"/>
      <c r="GD10" s="7"/>
      <c r="GE10" s="12"/>
      <c r="GF10" s="12"/>
      <c r="GG10" s="7"/>
      <c r="GH10" s="7"/>
      <c r="GI10" s="12"/>
      <c r="GJ10" s="12"/>
      <c r="GK10" s="7"/>
      <c r="GL10" s="7"/>
      <c r="GM10" s="12"/>
      <c r="GN10" s="12"/>
      <c r="GO10" s="7"/>
      <c r="GP10" s="7"/>
      <c r="GQ10" s="12"/>
      <c r="GR10" s="12"/>
      <c r="GS10" s="7"/>
      <c r="GT10" s="7"/>
      <c r="GU10" s="12"/>
      <c r="GV10" s="12"/>
      <c r="GW10" s="7"/>
      <c r="GX10" s="7"/>
      <c r="GY10" s="12"/>
      <c r="GZ10" s="12"/>
      <c r="HA10" s="7"/>
      <c r="HB10" s="7"/>
      <c r="HC10" s="12"/>
      <c r="HD10" s="12"/>
    </row>
    <row r="11" spans="1:212" x14ac:dyDescent="0.2">
      <c r="A11" s="66" t="s">
        <v>20</v>
      </c>
      <c r="B11" s="67" t="s">
        <v>21</v>
      </c>
      <c r="C11" s="68"/>
      <c r="D11" s="69"/>
      <c r="E11" s="70"/>
      <c r="F11" s="70"/>
      <c r="G11" s="70"/>
    </row>
    <row r="12" spans="1:212" s="8" customFormat="1" x14ac:dyDescent="0.2">
      <c r="A12" s="214" t="s">
        <v>8</v>
      </c>
      <c r="B12" s="214" t="s">
        <v>0</v>
      </c>
      <c r="C12" s="219" t="s">
        <v>1</v>
      </c>
      <c r="D12" s="216" t="s">
        <v>230</v>
      </c>
      <c r="E12" s="221" t="s">
        <v>56</v>
      </c>
      <c r="F12" s="222"/>
      <c r="G12" s="211" t="s">
        <v>47</v>
      </c>
    </row>
    <row r="13" spans="1:212" s="8" customFormat="1" x14ac:dyDescent="0.2">
      <c r="A13" s="215"/>
      <c r="B13" s="215"/>
      <c r="C13" s="220"/>
      <c r="D13" s="217"/>
      <c r="E13" s="71" t="s">
        <v>2</v>
      </c>
      <c r="F13" s="72" t="s">
        <v>4</v>
      </c>
      <c r="G13" s="212"/>
    </row>
    <row r="14" spans="1:212" x14ac:dyDescent="0.2">
      <c r="A14" s="76" t="s">
        <v>9</v>
      </c>
      <c r="B14" s="77" t="s">
        <v>10</v>
      </c>
      <c r="C14" s="90"/>
      <c r="D14" s="78"/>
      <c r="E14" s="79"/>
      <c r="F14" s="80"/>
      <c r="G14" s="91"/>
    </row>
    <row r="15" spans="1:212" x14ac:dyDescent="0.2">
      <c r="A15" s="96">
        <v>1</v>
      </c>
      <c r="B15" s="97" t="s">
        <v>161</v>
      </c>
      <c r="C15" s="98"/>
      <c r="D15" s="99"/>
      <c r="E15" s="100"/>
      <c r="F15" s="100"/>
      <c r="G15" s="101"/>
    </row>
    <row r="16" spans="1:212" s="13" customFormat="1" ht="30" customHeight="1" x14ac:dyDescent="0.2">
      <c r="A16" s="92" t="s">
        <v>17</v>
      </c>
      <c r="B16" s="93" t="s">
        <v>162</v>
      </c>
      <c r="C16" s="88">
        <v>5</v>
      </c>
      <c r="D16" s="284" t="s">
        <v>111</v>
      </c>
      <c r="E16" s="89" t="s">
        <v>157</v>
      </c>
      <c r="F16" s="292"/>
      <c r="G16" s="139">
        <f t="shared" ref="G16" si="0">SUM(E16,F16)*C16</f>
        <v>0</v>
      </c>
    </row>
    <row r="17" spans="1:7" s="13" customFormat="1" ht="15" customHeight="1" x14ac:dyDescent="0.2">
      <c r="A17" s="92" t="s">
        <v>18</v>
      </c>
      <c r="B17" s="93" t="s">
        <v>160</v>
      </c>
      <c r="C17" s="88">
        <v>1</v>
      </c>
      <c r="D17" s="284" t="s">
        <v>112</v>
      </c>
      <c r="E17" s="292"/>
      <c r="F17" s="89" t="s">
        <v>157</v>
      </c>
      <c r="G17" s="139">
        <f t="shared" ref="G17" si="1">SUM(E17,F17)*C17</f>
        <v>0</v>
      </c>
    </row>
    <row r="18" spans="1:7" x14ac:dyDescent="0.2">
      <c r="A18" s="94">
        <v>2</v>
      </c>
      <c r="B18" s="95" t="s">
        <v>156</v>
      </c>
      <c r="C18" s="87"/>
      <c r="D18" s="88"/>
      <c r="E18" s="285"/>
      <c r="F18" s="285"/>
      <c r="G18" s="89"/>
    </row>
    <row r="19" spans="1:7" s="13" customFormat="1" x14ac:dyDescent="0.2">
      <c r="A19" s="92" t="s">
        <v>58</v>
      </c>
      <c r="B19" s="93" t="s">
        <v>158</v>
      </c>
      <c r="C19" s="88">
        <v>1</v>
      </c>
      <c r="D19" s="284" t="s">
        <v>112</v>
      </c>
      <c r="E19" s="89" t="s">
        <v>157</v>
      </c>
      <c r="F19" s="292"/>
      <c r="G19" s="139">
        <f t="shared" ref="G19:G31" si="2">SUM(E19,F19)*C19</f>
        <v>0</v>
      </c>
    </row>
    <row r="20" spans="1:7" s="13" customFormat="1" x14ac:dyDescent="0.2">
      <c r="A20" s="92" t="s">
        <v>59</v>
      </c>
      <c r="B20" s="93" t="s">
        <v>432</v>
      </c>
      <c r="C20" s="88">
        <v>2</v>
      </c>
      <c r="D20" s="284" t="s">
        <v>334</v>
      </c>
      <c r="E20" s="89" t="s">
        <v>157</v>
      </c>
      <c r="F20" s="292"/>
      <c r="G20" s="139">
        <f t="shared" si="2"/>
        <v>0</v>
      </c>
    </row>
    <row r="21" spans="1:7" x14ac:dyDescent="0.2">
      <c r="A21" s="94">
        <v>3</v>
      </c>
      <c r="B21" s="95" t="s">
        <v>163</v>
      </c>
      <c r="C21" s="87"/>
      <c r="D21" s="88"/>
      <c r="E21" s="285"/>
      <c r="F21" s="285"/>
      <c r="G21" s="89"/>
    </row>
    <row r="22" spans="1:7" s="13" customFormat="1" x14ac:dyDescent="0.2">
      <c r="A22" s="92" t="s">
        <v>70</v>
      </c>
      <c r="B22" s="93" t="s">
        <v>421</v>
      </c>
      <c r="C22" s="88">
        <v>3</v>
      </c>
      <c r="D22" s="284" t="s">
        <v>57</v>
      </c>
      <c r="E22" s="89" t="s">
        <v>157</v>
      </c>
      <c r="F22" s="292"/>
      <c r="G22" s="139">
        <f t="shared" si="2"/>
        <v>0</v>
      </c>
    </row>
    <row r="23" spans="1:7" s="13" customFormat="1" x14ac:dyDescent="0.2">
      <c r="A23" s="92" t="s">
        <v>93</v>
      </c>
      <c r="B23" s="93" t="s">
        <v>335</v>
      </c>
      <c r="C23" s="88">
        <v>1</v>
      </c>
      <c r="D23" s="284" t="s">
        <v>57</v>
      </c>
      <c r="E23" s="89" t="s">
        <v>157</v>
      </c>
      <c r="F23" s="292"/>
      <c r="G23" s="139">
        <f t="shared" si="2"/>
        <v>0</v>
      </c>
    </row>
    <row r="24" spans="1:7" s="13" customFormat="1" x14ac:dyDescent="0.2">
      <c r="A24" s="92" t="s">
        <v>94</v>
      </c>
      <c r="B24" s="93" t="s">
        <v>433</v>
      </c>
      <c r="C24" s="88">
        <v>110</v>
      </c>
      <c r="D24" s="284" t="s">
        <v>57</v>
      </c>
      <c r="E24" s="89" t="s">
        <v>157</v>
      </c>
      <c r="F24" s="292"/>
      <c r="G24" s="139">
        <f t="shared" si="2"/>
        <v>0</v>
      </c>
    </row>
    <row r="25" spans="1:7" s="13" customFormat="1" x14ac:dyDescent="0.2">
      <c r="A25" s="92" t="s">
        <v>95</v>
      </c>
      <c r="B25" s="93" t="s">
        <v>428</v>
      </c>
      <c r="C25" s="88">
        <v>15</v>
      </c>
      <c r="D25" s="284" t="s">
        <v>57</v>
      </c>
      <c r="E25" s="89" t="s">
        <v>157</v>
      </c>
      <c r="F25" s="292"/>
      <c r="G25" s="139">
        <f t="shared" si="2"/>
        <v>0</v>
      </c>
    </row>
    <row r="26" spans="1:7" s="13" customFormat="1" x14ac:dyDescent="0.2">
      <c r="A26" s="92" t="s">
        <v>96</v>
      </c>
      <c r="B26" s="93" t="s">
        <v>418</v>
      </c>
      <c r="C26" s="88">
        <v>1</v>
      </c>
      <c r="D26" s="284" t="s">
        <v>112</v>
      </c>
      <c r="E26" s="89" t="s">
        <v>157</v>
      </c>
      <c r="F26" s="292"/>
      <c r="G26" s="139">
        <f t="shared" si="2"/>
        <v>0</v>
      </c>
    </row>
    <row r="27" spans="1:7" s="13" customFormat="1" ht="15" customHeight="1" x14ac:dyDescent="0.2">
      <c r="A27" s="92" t="s">
        <v>97</v>
      </c>
      <c r="B27" s="93" t="s">
        <v>681</v>
      </c>
      <c r="C27" s="88">
        <v>1</v>
      </c>
      <c r="D27" s="284" t="s">
        <v>102</v>
      </c>
      <c r="E27" s="89" t="s">
        <v>157</v>
      </c>
      <c r="F27" s="292"/>
      <c r="G27" s="139">
        <f t="shared" si="2"/>
        <v>0</v>
      </c>
    </row>
    <row r="28" spans="1:7" s="13" customFormat="1" ht="15" customHeight="1" x14ac:dyDescent="0.2">
      <c r="A28" s="92" t="s">
        <v>98</v>
      </c>
      <c r="B28" s="93" t="s">
        <v>419</v>
      </c>
      <c r="C28" s="88">
        <v>1</v>
      </c>
      <c r="D28" s="284" t="s">
        <v>112</v>
      </c>
      <c r="E28" s="89" t="s">
        <v>157</v>
      </c>
      <c r="F28" s="292"/>
      <c r="G28" s="139">
        <f t="shared" si="2"/>
        <v>0</v>
      </c>
    </row>
    <row r="29" spans="1:7" s="13" customFormat="1" x14ac:dyDescent="0.2">
      <c r="A29" s="92" t="s">
        <v>99</v>
      </c>
      <c r="B29" s="93" t="s">
        <v>434</v>
      </c>
      <c r="C29" s="88">
        <v>25</v>
      </c>
      <c r="D29" s="284" t="s">
        <v>57</v>
      </c>
      <c r="E29" s="292"/>
      <c r="F29" s="292"/>
      <c r="G29" s="139">
        <f t="shared" si="2"/>
        <v>0</v>
      </c>
    </row>
    <row r="30" spans="1:7" s="13" customFormat="1" x14ac:dyDescent="0.2">
      <c r="A30" s="92" t="s">
        <v>100</v>
      </c>
      <c r="B30" s="93" t="s">
        <v>414</v>
      </c>
      <c r="C30" s="88">
        <v>5</v>
      </c>
      <c r="D30" s="284" t="s">
        <v>57</v>
      </c>
      <c r="E30" s="89" t="s">
        <v>157</v>
      </c>
      <c r="F30" s="292"/>
      <c r="G30" s="139">
        <f t="shared" si="2"/>
        <v>0</v>
      </c>
    </row>
    <row r="31" spans="1:7" s="13" customFormat="1" x14ac:dyDescent="0.2">
      <c r="A31" s="92" t="s">
        <v>101</v>
      </c>
      <c r="B31" s="93" t="s">
        <v>424</v>
      </c>
      <c r="C31" s="88">
        <v>10</v>
      </c>
      <c r="D31" s="284" t="s">
        <v>57</v>
      </c>
      <c r="E31" s="292"/>
      <c r="F31" s="292"/>
      <c r="G31" s="139">
        <f t="shared" si="2"/>
        <v>0</v>
      </c>
    </row>
    <row r="32" spans="1:7" s="13" customFormat="1" x14ac:dyDescent="0.2">
      <c r="A32" s="92" t="s">
        <v>164</v>
      </c>
      <c r="B32" s="93" t="s">
        <v>427</v>
      </c>
      <c r="C32" s="88">
        <v>2</v>
      </c>
      <c r="D32" s="284" t="s">
        <v>57</v>
      </c>
      <c r="E32" s="89" t="s">
        <v>157</v>
      </c>
      <c r="F32" s="292"/>
      <c r="G32" s="139">
        <f t="shared" ref="G32:G33" si="3">SUM(E32,F32)*C32</f>
        <v>0</v>
      </c>
    </row>
    <row r="33" spans="1:7" s="13" customFormat="1" x14ac:dyDescent="0.2">
      <c r="A33" s="92" t="s">
        <v>165</v>
      </c>
      <c r="B33" s="93" t="s">
        <v>435</v>
      </c>
      <c r="C33" s="88">
        <v>1</v>
      </c>
      <c r="D33" s="284" t="s">
        <v>112</v>
      </c>
      <c r="E33" s="89" t="s">
        <v>157</v>
      </c>
      <c r="F33" s="292"/>
      <c r="G33" s="139">
        <f t="shared" si="3"/>
        <v>0</v>
      </c>
    </row>
    <row r="34" spans="1:7" s="13" customFormat="1" x14ac:dyDescent="0.2">
      <c r="A34" s="92" t="s">
        <v>166</v>
      </c>
      <c r="B34" s="93" t="s">
        <v>171</v>
      </c>
      <c r="C34" s="88">
        <v>10</v>
      </c>
      <c r="D34" s="284" t="s">
        <v>436</v>
      </c>
      <c r="E34" s="292"/>
      <c r="F34" s="292"/>
      <c r="G34" s="139">
        <f t="shared" ref="G34" si="4">SUM(E34,F34)*C34</f>
        <v>0</v>
      </c>
    </row>
    <row r="35" spans="1:7" s="13" customFormat="1" x14ac:dyDescent="0.2">
      <c r="A35" s="92" t="s">
        <v>167</v>
      </c>
      <c r="B35" s="93" t="s">
        <v>417</v>
      </c>
      <c r="C35" s="88">
        <v>5</v>
      </c>
      <c r="D35" s="284" t="s">
        <v>57</v>
      </c>
      <c r="E35" s="89" t="s">
        <v>157</v>
      </c>
      <c r="F35" s="292"/>
      <c r="G35" s="139">
        <f t="shared" ref="G35" si="5">SUM(E35,F35)*C35</f>
        <v>0</v>
      </c>
    </row>
    <row r="36" spans="1:7" x14ac:dyDescent="0.2">
      <c r="A36" s="94">
        <v>4</v>
      </c>
      <c r="B36" s="95" t="s">
        <v>645</v>
      </c>
      <c r="C36" s="87"/>
      <c r="D36" s="88"/>
      <c r="E36" s="285"/>
      <c r="F36" s="285"/>
      <c r="G36" s="89"/>
    </row>
    <row r="37" spans="1:7" s="13" customFormat="1" ht="25.5" x14ac:dyDescent="0.2">
      <c r="A37" s="92" t="s">
        <v>60</v>
      </c>
      <c r="B37" s="93" t="s">
        <v>422</v>
      </c>
      <c r="C37" s="88">
        <v>5</v>
      </c>
      <c r="D37" s="284" t="s">
        <v>416</v>
      </c>
      <c r="E37" s="292"/>
      <c r="F37" s="292"/>
      <c r="G37" s="139">
        <f t="shared" ref="G37:G40" si="6">SUM(E37,F37)*C37</f>
        <v>0</v>
      </c>
    </row>
    <row r="38" spans="1:7" s="13" customFormat="1" x14ac:dyDescent="0.2">
      <c r="A38" s="92" t="s">
        <v>61</v>
      </c>
      <c r="B38" s="93" t="s">
        <v>646</v>
      </c>
      <c r="C38" s="88">
        <v>70</v>
      </c>
      <c r="D38" s="284" t="s">
        <v>69</v>
      </c>
      <c r="E38" s="89" t="s">
        <v>157</v>
      </c>
      <c r="F38" s="292"/>
      <c r="G38" s="139">
        <f t="shared" si="6"/>
        <v>0</v>
      </c>
    </row>
    <row r="39" spans="1:7" s="13" customFormat="1" x14ac:dyDescent="0.2">
      <c r="A39" s="92" t="s">
        <v>132</v>
      </c>
      <c r="B39" s="93" t="s">
        <v>647</v>
      </c>
      <c r="C39" s="88">
        <v>50</v>
      </c>
      <c r="D39" s="284" t="s">
        <v>416</v>
      </c>
      <c r="E39" s="292"/>
      <c r="F39" s="292"/>
      <c r="G39" s="139">
        <f t="shared" si="6"/>
        <v>0</v>
      </c>
    </row>
    <row r="40" spans="1:7" s="13" customFormat="1" x14ac:dyDescent="0.2">
      <c r="A40" s="92" t="s">
        <v>555</v>
      </c>
      <c r="B40" s="93" t="s">
        <v>648</v>
      </c>
      <c r="C40" s="88">
        <v>20</v>
      </c>
      <c r="D40" s="284" t="s">
        <v>69</v>
      </c>
      <c r="E40" s="292"/>
      <c r="F40" s="292"/>
      <c r="G40" s="139">
        <f t="shared" si="6"/>
        <v>0</v>
      </c>
    </row>
    <row r="41" spans="1:7" x14ac:dyDescent="0.2">
      <c r="A41" s="94">
        <v>5</v>
      </c>
      <c r="B41" s="95" t="s">
        <v>115</v>
      </c>
      <c r="C41" s="87"/>
      <c r="D41" s="88"/>
      <c r="E41" s="285"/>
      <c r="F41" s="285"/>
      <c r="G41" s="89"/>
    </row>
    <row r="42" spans="1:7" s="13" customFormat="1" x14ac:dyDescent="0.2">
      <c r="A42" s="92" t="s">
        <v>32</v>
      </c>
      <c r="B42" s="93" t="s">
        <v>423</v>
      </c>
      <c r="C42" s="88">
        <v>6</v>
      </c>
      <c r="D42" s="284" t="s">
        <v>416</v>
      </c>
      <c r="E42" s="292"/>
      <c r="F42" s="292"/>
      <c r="G42" s="139">
        <f t="shared" ref="G42:G44" si="7">SUM(E42,F42)*C42</f>
        <v>0</v>
      </c>
    </row>
    <row r="43" spans="1:7" s="13" customFormat="1" ht="25.5" x14ac:dyDescent="0.2">
      <c r="A43" s="92" t="s">
        <v>34</v>
      </c>
      <c r="B43" s="93" t="s">
        <v>438</v>
      </c>
      <c r="C43" s="88">
        <v>6</v>
      </c>
      <c r="D43" s="284" t="s">
        <v>416</v>
      </c>
      <c r="E43" s="292"/>
      <c r="F43" s="292"/>
      <c r="G43" s="139">
        <f t="shared" si="7"/>
        <v>0</v>
      </c>
    </row>
    <row r="44" spans="1:7" s="13" customFormat="1" x14ac:dyDescent="0.2">
      <c r="A44" s="92" t="s">
        <v>36</v>
      </c>
      <c r="B44" s="93" t="s">
        <v>439</v>
      </c>
      <c r="C44" s="88">
        <v>6</v>
      </c>
      <c r="D44" s="284" t="s">
        <v>416</v>
      </c>
      <c r="E44" s="292"/>
      <c r="F44" s="292"/>
      <c r="G44" s="139">
        <f t="shared" si="7"/>
        <v>0</v>
      </c>
    </row>
    <row r="45" spans="1:7" x14ac:dyDescent="0.2">
      <c r="A45" s="94">
        <v>6</v>
      </c>
      <c r="B45" s="95" t="s">
        <v>173</v>
      </c>
      <c r="C45" s="87"/>
      <c r="D45" s="88"/>
      <c r="E45" s="285"/>
      <c r="F45" s="285"/>
      <c r="G45" s="89"/>
    </row>
    <row r="46" spans="1:7" s="13" customFormat="1" x14ac:dyDescent="0.2">
      <c r="A46" s="92" t="s">
        <v>71</v>
      </c>
      <c r="B46" s="93" t="s">
        <v>440</v>
      </c>
      <c r="C46" s="88">
        <v>45</v>
      </c>
      <c r="D46" s="284" t="s">
        <v>57</v>
      </c>
      <c r="E46" s="292"/>
      <c r="F46" s="292"/>
      <c r="G46" s="139">
        <f>SUM(E46:F46)*C46</f>
        <v>0</v>
      </c>
    </row>
    <row r="47" spans="1:7" s="13" customFormat="1" ht="45" customHeight="1" x14ac:dyDescent="0.2">
      <c r="A47" s="92" t="s">
        <v>127</v>
      </c>
      <c r="B47" s="93" t="s">
        <v>425</v>
      </c>
      <c r="C47" s="88">
        <v>250</v>
      </c>
      <c r="D47" s="284" t="s">
        <v>416</v>
      </c>
      <c r="E47" s="292"/>
      <c r="F47" s="292"/>
      <c r="G47" s="139">
        <f>SUM(E47:F47)*C47</f>
        <v>0</v>
      </c>
    </row>
    <row r="48" spans="1:7" x14ac:dyDescent="0.2">
      <c r="A48" s="94">
        <v>7</v>
      </c>
      <c r="B48" s="95" t="s">
        <v>174</v>
      </c>
      <c r="C48" s="87"/>
      <c r="D48" s="88"/>
      <c r="E48" s="285"/>
      <c r="F48" s="285"/>
      <c r="G48" s="89"/>
    </row>
    <row r="49" spans="1:7" s="13" customFormat="1" ht="15" customHeight="1" x14ac:dyDescent="0.2">
      <c r="A49" s="92" t="s">
        <v>72</v>
      </c>
      <c r="B49" s="93" t="s">
        <v>441</v>
      </c>
      <c r="C49" s="88">
        <v>1</v>
      </c>
      <c r="D49" s="284" t="s">
        <v>112</v>
      </c>
      <c r="E49" s="292"/>
      <c r="F49" s="292"/>
      <c r="G49" s="139">
        <f t="shared" ref="G49:G50" si="8">SUM(E49:F49)*C49</f>
        <v>0</v>
      </c>
    </row>
    <row r="50" spans="1:7" s="13" customFormat="1" ht="15" customHeight="1" x14ac:dyDescent="0.2">
      <c r="A50" s="92" t="s">
        <v>73</v>
      </c>
      <c r="B50" s="93" t="s">
        <v>442</v>
      </c>
      <c r="C50" s="88">
        <v>2</v>
      </c>
      <c r="D50" s="284" t="s">
        <v>112</v>
      </c>
      <c r="E50" s="292"/>
      <c r="F50" s="292"/>
      <c r="G50" s="139">
        <f t="shared" si="8"/>
        <v>0</v>
      </c>
    </row>
    <row r="51" spans="1:7" x14ac:dyDescent="0.2">
      <c r="A51" s="94">
        <v>8</v>
      </c>
      <c r="B51" s="95" t="s">
        <v>175</v>
      </c>
      <c r="C51" s="87"/>
      <c r="D51" s="88"/>
      <c r="E51" s="285"/>
      <c r="F51" s="285"/>
      <c r="G51" s="89"/>
    </row>
    <row r="52" spans="1:7" x14ac:dyDescent="0.2">
      <c r="A52" s="94" t="s">
        <v>75</v>
      </c>
      <c r="B52" s="95" t="s">
        <v>106</v>
      </c>
      <c r="C52" s="87"/>
      <c r="D52" s="88"/>
      <c r="E52" s="285"/>
      <c r="F52" s="285"/>
      <c r="G52" s="89"/>
    </row>
    <row r="53" spans="1:7" s="13" customFormat="1" ht="25.5" x14ac:dyDescent="0.2">
      <c r="A53" s="92" t="s">
        <v>455</v>
      </c>
      <c r="B53" s="93" t="s">
        <v>443</v>
      </c>
      <c r="C53" s="88">
        <v>55</v>
      </c>
      <c r="D53" s="284" t="s">
        <v>57</v>
      </c>
      <c r="E53" s="292"/>
      <c r="F53" s="292"/>
      <c r="G53" s="139">
        <f t="shared" ref="G53:G54" si="9">SUM(E53,F53)*C53</f>
        <v>0</v>
      </c>
    </row>
    <row r="54" spans="1:7" s="13" customFormat="1" ht="45" customHeight="1" x14ac:dyDescent="0.2">
      <c r="A54" s="92" t="s">
        <v>456</v>
      </c>
      <c r="B54" s="93" t="s">
        <v>202</v>
      </c>
      <c r="C54" s="88">
        <v>1</v>
      </c>
      <c r="D54" s="284" t="s">
        <v>159</v>
      </c>
      <c r="E54" s="292"/>
      <c r="F54" s="292"/>
      <c r="G54" s="139">
        <f t="shared" si="9"/>
        <v>0</v>
      </c>
    </row>
    <row r="55" spans="1:7" s="13" customFormat="1" ht="39" customHeight="1" x14ac:dyDescent="0.2">
      <c r="A55" s="92" t="s">
        <v>457</v>
      </c>
      <c r="B55" s="93" t="s">
        <v>682</v>
      </c>
      <c r="C55" s="88">
        <v>2</v>
      </c>
      <c r="D55" s="284" t="s">
        <v>57</v>
      </c>
      <c r="E55" s="292"/>
      <c r="F55" s="292"/>
      <c r="G55" s="139">
        <f>SUM(E55:F55)*C55</f>
        <v>0</v>
      </c>
    </row>
    <row r="56" spans="1:7" s="13" customFormat="1" ht="45" customHeight="1" x14ac:dyDescent="0.2">
      <c r="A56" s="92" t="s">
        <v>458</v>
      </c>
      <c r="B56" s="93" t="s">
        <v>232</v>
      </c>
      <c r="C56" s="88">
        <v>2</v>
      </c>
      <c r="D56" s="284" t="s">
        <v>233</v>
      </c>
      <c r="E56" s="292"/>
      <c r="F56" s="292"/>
      <c r="G56" s="139">
        <f>SUM(E56:F56)*C56</f>
        <v>0</v>
      </c>
    </row>
    <row r="57" spans="1:7" s="13" customFormat="1" x14ac:dyDescent="0.2">
      <c r="A57" s="92" t="s">
        <v>459</v>
      </c>
      <c r="B57" s="93" t="s">
        <v>415</v>
      </c>
      <c r="C57" s="88">
        <v>2</v>
      </c>
      <c r="D57" s="284" t="s">
        <v>57</v>
      </c>
      <c r="E57" s="292"/>
      <c r="F57" s="292"/>
      <c r="G57" s="139">
        <f>SUM(E57:F57)*C57</f>
        <v>0</v>
      </c>
    </row>
    <row r="58" spans="1:7" x14ac:dyDescent="0.2">
      <c r="A58" s="94" t="s">
        <v>76</v>
      </c>
      <c r="B58" s="95" t="s">
        <v>113</v>
      </c>
      <c r="C58" s="87"/>
      <c r="D58" s="88"/>
      <c r="E58" s="285"/>
      <c r="F58" s="285"/>
      <c r="G58" s="89"/>
    </row>
    <row r="59" spans="1:7" s="13" customFormat="1" ht="78.75" customHeight="1" x14ac:dyDescent="0.2">
      <c r="A59" s="92" t="s">
        <v>460</v>
      </c>
      <c r="B59" s="93" t="s">
        <v>231</v>
      </c>
      <c r="C59" s="88">
        <v>9</v>
      </c>
      <c r="D59" s="284" t="s">
        <v>57</v>
      </c>
      <c r="E59" s="292"/>
      <c r="F59" s="292"/>
      <c r="G59" s="139">
        <f>SUM(E59:F59)*C59</f>
        <v>0</v>
      </c>
    </row>
    <row r="60" spans="1:7" s="13" customFormat="1" x14ac:dyDescent="0.2">
      <c r="A60" s="92" t="s">
        <v>461</v>
      </c>
      <c r="B60" s="93" t="s">
        <v>429</v>
      </c>
      <c r="C60" s="88">
        <v>10</v>
      </c>
      <c r="D60" s="284" t="s">
        <v>57</v>
      </c>
      <c r="E60" s="292"/>
      <c r="F60" s="292"/>
      <c r="G60" s="139">
        <f>SUM(E60,F60)*C60</f>
        <v>0</v>
      </c>
    </row>
    <row r="61" spans="1:7" x14ac:dyDescent="0.2">
      <c r="A61" s="94">
        <v>9</v>
      </c>
      <c r="B61" s="95" t="s">
        <v>178</v>
      </c>
      <c r="C61" s="87"/>
      <c r="D61" s="88"/>
      <c r="E61" s="285"/>
      <c r="F61" s="285"/>
      <c r="G61" s="89"/>
    </row>
    <row r="62" spans="1:7" s="13" customFormat="1" x14ac:dyDescent="0.2">
      <c r="A62" s="92" t="s">
        <v>80</v>
      </c>
      <c r="B62" s="93" t="s">
        <v>180</v>
      </c>
      <c r="C62" s="88">
        <v>2</v>
      </c>
      <c r="D62" s="284" t="s">
        <v>159</v>
      </c>
      <c r="E62" s="292"/>
      <c r="F62" s="292"/>
      <c r="G62" s="139">
        <f t="shared" ref="G62:G63" si="10">SUM(E62,F62)*C62</f>
        <v>0</v>
      </c>
    </row>
    <row r="63" spans="1:7" s="13" customFormat="1" x14ac:dyDescent="0.2">
      <c r="A63" s="92" t="s">
        <v>129</v>
      </c>
      <c r="B63" s="93" t="s">
        <v>181</v>
      </c>
      <c r="C63" s="88">
        <v>1</v>
      </c>
      <c r="D63" s="284" t="s">
        <v>179</v>
      </c>
      <c r="E63" s="292"/>
      <c r="F63" s="292"/>
      <c r="G63" s="139">
        <f t="shared" si="10"/>
        <v>0</v>
      </c>
    </row>
    <row r="64" spans="1:7" x14ac:dyDescent="0.2">
      <c r="A64" s="94">
        <v>10</v>
      </c>
      <c r="B64" s="95" t="s">
        <v>182</v>
      </c>
      <c r="C64" s="87"/>
      <c r="D64" s="88"/>
      <c r="E64" s="285"/>
      <c r="F64" s="285"/>
      <c r="G64" s="89"/>
    </row>
    <row r="65" spans="1:7" s="13" customFormat="1" ht="25.5" x14ac:dyDescent="0.2">
      <c r="A65" s="92" t="s">
        <v>122</v>
      </c>
      <c r="B65" s="93" t="s">
        <v>444</v>
      </c>
      <c r="C65" s="88">
        <v>55</v>
      </c>
      <c r="D65" s="284" t="s">
        <v>57</v>
      </c>
      <c r="E65" s="292"/>
      <c r="F65" s="292"/>
      <c r="G65" s="139">
        <f>SUM(E65:F65)*C65</f>
        <v>0</v>
      </c>
    </row>
    <row r="66" spans="1:7" s="13" customFormat="1" ht="25.5" x14ac:dyDescent="0.2">
      <c r="A66" s="92" t="s">
        <v>123</v>
      </c>
      <c r="B66" s="93" t="s">
        <v>430</v>
      </c>
      <c r="C66" s="88">
        <v>2</v>
      </c>
      <c r="D66" s="284" t="s">
        <v>112</v>
      </c>
      <c r="E66" s="292"/>
      <c r="F66" s="292"/>
      <c r="G66" s="139">
        <f>SUM(E66:F66)*C66</f>
        <v>0</v>
      </c>
    </row>
    <row r="67" spans="1:7" s="13" customFormat="1" ht="15" customHeight="1" x14ac:dyDescent="0.2">
      <c r="A67" s="92" t="s">
        <v>150</v>
      </c>
      <c r="B67" s="93" t="s">
        <v>203</v>
      </c>
      <c r="C67" s="88">
        <v>6.5</v>
      </c>
      <c r="D67" s="284" t="s">
        <v>57</v>
      </c>
      <c r="E67" s="292"/>
      <c r="F67" s="292"/>
      <c r="G67" s="139">
        <f>SUM(E67:F67)*C67</f>
        <v>0</v>
      </c>
    </row>
    <row r="68" spans="1:7" s="13" customFormat="1" ht="30" customHeight="1" x14ac:dyDescent="0.2">
      <c r="A68" s="92" t="s">
        <v>314</v>
      </c>
      <c r="B68" s="93" t="s">
        <v>153</v>
      </c>
      <c r="C68" s="88">
        <v>8.3000000000000007</v>
      </c>
      <c r="D68" s="284" t="s">
        <v>57</v>
      </c>
      <c r="E68" s="292"/>
      <c r="F68" s="292"/>
      <c r="G68" s="139">
        <f>SUM(E68:F68)*C68</f>
        <v>0</v>
      </c>
    </row>
    <row r="69" spans="1:7" x14ac:dyDescent="0.2">
      <c r="A69" s="94">
        <v>11</v>
      </c>
      <c r="B69" s="95" t="s">
        <v>116</v>
      </c>
      <c r="C69" s="87"/>
      <c r="D69" s="88"/>
      <c r="E69" s="285"/>
      <c r="F69" s="285"/>
      <c r="G69" s="89"/>
    </row>
    <row r="70" spans="1:7" x14ac:dyDescent="0.2">
      <c r="A70" s="94" t="s">
        <v>124</v>
      </c>
      <c r="B70" s="95" t="s">
        <v>119</v>
      </c>
      <c r="C70" s="87"/>
      <c r="D70" s="88"/>
      <c r="E70" s="285"/>
      <c r="F70" s="285"/>
      <c r="G70" s="89"/>
    </row>
    <row r="71" spans="1:7" s="13" customFormat="1" x14ac:dyDescent="0.2">
      <c r="A71" s="92" t="s">
        <v>225</v>
      </c>
      <c r="B71" s="93" t="s">
        <v>445</v>
      </c>
      <c r="C71" s="88">
        <v>90</v>
      </c>
      <c r="D71" s="284" t="s">
        <v>57</v>
      </c>
      <c r="E71" s="292"/>
      <c r="F71" s="292"/>
      <c r="G71" s="139">
        <f t="shared" ref="G71:G76" si="11">SUM(E71:F71)*C71</f>
        <v>0</v>
      </c>
    </row>
    <row r="72" spans="1:7" s="13" customFormat="1" x14ac:dyDescent="0.2">
      <c r="A72" s="92" t="s">
        <v>226</v>
      </c>
      <c r="B72" s="93" t="s">
        <v>448</v>
      </c>
      <c r="C72" s="88">
        <v>90</v>
      </c>
      <c r="D72" s="284" t="s">
        <v>57</v>
      </c>
      <c r="E72" s="292"/>
      <c r="F72" s="292"/>
      <c r="G72" s="139">
        <f t="shared" si="11"/>
        <v>0</v>
      </c>
    </row>
    <row r="73" spans="1:7" s="13" customFormat="1" ht="25.5" x14ac:dyDescent="0.2">
      <c r="A73" s="92" t="s">
        <v>235</v>
      </c>
      <c r="B73" s="93" t="s">
        <v>449</v>
      </c>
      <c r="C73" s="88">
        <v>500</v>
      </c>
      <c r="D73" s="284" t="s">
        <v>57</v>
      </c>
      <c r="E73" s="292"/>
      <c r="F73" s="292"/>
      <c r="G73" s="139">
        <f t="shared" si="11"/>
        <v>0</v>
      </c>
    </row>
    <row r="74" spans="1:7" s="13" customFormat="1" x14ac:dyDescent="0.2">
      <c r="A74" s="92" t="s">
        <v>227</v>
      </c>
      <c r="B74" s="93" t="s">
        <v>446</v>
      </c>
      <c r="C74" s="88">
        <v>6</v>
      </c>
      <c r="D74" s="284" t="s">
        <v>57</v>
      </c>
      <c r="E74" s="292"/>
      <c r="F74" s="292"/>
      <c r="G74" s="139">
        <f t="shared" si="11"/>
        <v>0</v>
      </c>
    </row>
    <row r="75" spans="1:7" s="13" customFormat="1" x14ac:dyDescent="0.2">
      <c r="A75" s="92" t="s">
        <v>228</v>
      </c>
      <c r="B75" s="93" t="s">
        <v>426</v>
      </c>
      <c r="C75" s="88">
        <v>11</v>
      </c>
      <c r="D75" s="284" t="s">
        <v>57</v>
      </c>
      <c r="E75" s="292"/>
      <c r="F75" s="292"/>
      <c r="G75" s="139">
        <f t="shared" ref="G75" si="12">SUM(E75:F75)*C75</f>
        <v>0</v>
      </c>
    </row>
    <row r="76" spans="1:7" s="13" customFormat="1" ht="25.5" x14ac:dyDescent="0.2">
      <c r="A76" s="92" t="s">
        <v>229</v>
      </c>
      <c r="B76" s="93" t="s">
        <v>447</v>
      </c>
      <c r="C76" s="88">
        <v>11</v>
      </c>
      <c r="D76" s="284" t="s">
        <v>57</v>
      </c>
      <c r="E76" s="292"/>
      <c r="F76" s="292"/>
      <c r="G76" s="139">
        <f t="shared" si="11"/>
        <v>0</v>
      </c>
    </row>
    <row r="77" spans="1:7" s="13" customFormat="1" ht="34.5" customHeight="1" x14ac:dyDescent="0.2">
      <c r="A77" s="92" t="s">
        <v>462</v>
      </c>
      <c r="B77" s="93" t="s">
        <v>683</v>
      </c>
      <c r="C77" s="88">
        <v>9</v>
      </c>
      <c r="D77" s="284" t="s">
        <v>57</v>
      </c>
      <c r="E77" s="292"/>
      <c r="F77" s="292"/>
      <c r="G77" s="139">
        <f t="shared" ref="G77" si="13">SUM(E77:F77)*C77</f>
        <v>0</v>
      </c>
    </row>
    <row r="78" spans="1:7" x14ac:dyDescent="0.2">
      <c r="A78" s="94" t="s">
        <v>125</v>
      </c>
      <c r="B78" s="95" t="s">
        <v>236</v>
      </c>
      <c r="C78" s="87"/>
      <c r="D78" s="88"/>
      <c r="E78" s="285"/>
      <c r="F78" s="285"/>
      <c r="G78" s="89"/>
    </row>
    <row r="79" spans="1:7" s="13" customFormat="1" x14ac:dyDescent="0.2">
      <c r="A79" s="92" t="s">
        <v>237</v>
      </c>
      <c r="B79" s="93" t="s">
        <v>684</v>
      </c>
      <c r="C79" s="88">
        <v>150</v>
      </c>
      <c r="D79" s="284" t="s">
        <v>57</v>
      </c>
      <c r="E79" s="292"/>
      <c r="F79" s="292"/>
      <c r="G79" s="139">
        <f t="shared" ref="G79" si="14">SUM(E79:F79)*C79</f>
        <v>0</v>
      </c>
    </row>
    <row r="80" spans="1:7" s="13" customFormat="1" x14ac:dyDescent="0.2">
      <c r="A80" s="92" t="s">
        <v>238</v>
      </c>
      <c r="B80" s="93" t="s">
        <v>685</v>
      </c>
      <c r="C80" s="88">
        <v>30</v>
      </c>
      <c r="D80" s="284" t="s">
        <v>57</v>
      </c>
      <c r="E80" s="292"/>
      <c r="F80" s="292"/>
      <c r="G80" s="139">
        <f t="shared" ref="G80" si="15">SUM(E80:F80)*C80</f>
        <v>0</v>
      </c>
    </row>
    <row r="81" spans="1:7" x14ac:dyDescent="0.2">
      <c r="A81" s="94">
        <v>12</v>
      </c>
      <c r="B81" s="95" t="s">
        <v>234</v>
      </c>
      <c r="C81" s="87"/>
      <c r="D81" s="88"/>
      <c r="E81" s="285"/>
      <c r="F81" s="285"/>
      <c r="G81" s="89"/>
    </row>
    <row r="82" spans="1:7" s="13" customFormat="1" ht="36" customHeight="1" x14ac:dyDescent="0.2">
      <c r="A82" s="286" t="s">
        <v>147</v>
      </c>
      <c r="B82" s="199" t="s">
        <v>706</v>
      </c>
      <c r="C82" s="200">
        <v>1</v>
      </c>
      <c r="D82" s="201" t="s">
        <v>112</v>
      </c>
      <c r="E82" s="293"/>
      <c r="F82" s="293"/>
      <c r="G82" s="287">
        <f t="shared" ref="G82:G86" si="16">SUM(E82,F82)*C82</f>
        <v>0</v>
      </c>
    </row>
    <row r="83" spans="1:7" s="13" customFormat="1" ht="36" customHeight="1" x14ac:dyDescent="0.2">
      <c r="A83" s="286" t="s">
        <v>148</v>
      </c>
      <c r="B83" s="202" t="s">
        <v>707</v>
      </c>
      <c r="C83" s="200">
        <v>1</v>
      </c>
      <c r="D83" s="201" t="s">
        <v>112</v>
      </c>
      <c r="E83" s="293"/>
      <c r="F83" s="293"/>
      <c r="G83" s="287">
        <f t="shared" si="16"/>
        <v>0</v>
      </c>
    </row>
    <row r="84" spans="1:7" s="13" customFormat="1" ht="36" customHeight="1" x14ac:dyDescent="0.2">
      <c r="A84" s="286" t="s">
        <v>712</v>
      </c>
      <c r="B84" s="199" t="s">
        <v>708</v>
      </c>
      <c r="C84" s="200">
        <v>15</v>
      </c>
      <c r="D84" s="201" t="s">
        <v>57</v>
      </c>
      <c r="E84" s="293"/>
      <c r="F84" s="293"/>
      <c r="G84" s="287">
        <f t="shared" si="16"/>
        <v>0</v>
      </c>
    </row>
    <row r="85" spans="1:7" s="13" customFormat="1" ht="36" customHeight="1" x14ac:dyDescent="0.2">
      <c r="A85" s="286" t="s">
        <v>713</v>
      </c>
      <c r="B85" s="199" t="s">
        <v>709</v>
      </c>
      <c r="C85" s="200">
        <v>1</v>
      </c>
      <c r="D85" s="203" t="s">
        <v>710</v>
      </c>
      <c r="E85" s="293"/>
      <c r="F85" s="293"/>
      <c r="G85" s="287">
        <f t="shared" si="16"/>
        <v>0</v>
      </c>
    </row>
    <row r="86" spans="1:7" s="13" customFormat="1" ht="36" customHeight="1" x14ac:dyDescent="0.2">
      <c r="A86" s="286" t="s">
        <v>714</v>
      </c>
      <c r="B86" s="199" t="s">
        <v>711</v>
      </c>
      <c r="C86" s="200">
        <v>1</v>
      </c>
      <c r="D86" s="201" t="s">
        <v>112</v>
      </c>
      <c r="E86" s="293"/>
      <c r="F86" s="293"/>
      <c r="G86" s="287">
        <f t="shared" si="16"/>
        <v>0</v>
      </c>
    </row>
    <row r="87" spans="1:7" x14ac:dyDescent="0.2">
      <c r="A87" s="94">
        <v>13</v>
      </c>
      <c r="B87" s="95" t="s">
        <v>204</v>
      </c>
      <c r="C87" s="87"/>
      <c r="D87" s="88"/>
      <c r="E87" s="285"/>
      <c r="F87" s="285"/>
      <c r="G87" s="89"/>
    </row>
    <row r="88" spans="1:7" s="13" customFormat="1" x14ac:dyDescent="0.2">
      <c r="A88" s="92" t="s">
        <v>103</v>
      </c>
      <c r="B88" s="93" t="s">
        <v>117</v>
      </c>
      <c r="C88" s="88"/>
      <c r="D88" s="284"/>
      <c r="E88" s="102"/>
      <c r="F88" s="102"/>
      <c r="G88" s="139"/>
    </row>
    <row r="89" spans="1:7" s="13" customFormat="1" x14ac:dyDescent="0.2">
      <c r="A89" s="92" t="s">
        <v>463</v>
      </c>
      <c r="B89" s="93" t="s">
        <v>207</v>
      </c>
      <c r="C89" s="88">
        <v>3</v>
      </c>
      <c r="D89" s="284" t="s">
        <v>159</v>
      </c>
      <c r="E89" s="292"/>
      <c r="F89" s="292"/>
      <c r="G89" s="139">
        <f t="shared" ref="G89:G90" si="17">SUM(E89,F89)*C89</f>
        <v>0</v>
      </c>
    </row>
    <row r="90" spans="1:7" s="13" customFormat="1" x14ac:dyDescent="0.2">
      <c r="A90" s="92" t="s">
        <v>464</v>
      </c>
      <c r="B90" s="93" t="s">
        <v>208</v>
      </c>
      <c r="C90" s="88">
        <v>3</v>
      </c>
      <c r="D90" s="284" t="s">
        <v>159</v>
      </c>
      <c r="E90" s="292"/>
      <c r="F90" s="292"/>
      <c r="G90" s="139">
        <f t="shared" si="17"/>
        <v>0</v>
      </c>
    </row>
    <row r="91" spans="1:7" s="13" customFormat="1" x14ac:dyDescent="0.2">
      <c r="A91" s="92" t="s">
        <v>465</v>
      </c>
      <c r="B91" s="93" t="s">
        <v>209</v>
      </c>
      <c r="C91" s="88">
        <v>2</v>
      </c>
      <c r="D91" s="284" t="s">
        <v>159</v>
      </c>
      <c r="E91" s="292"/>
      <c r="F91" s="292"/>
      <c r="G91" s="139">
        <f t="shared" ref="G91:G95" si="18">SUM(E91,F91)*C91</f>
        <v>0</v>
      </c>
    </row>
    <row r="92" spans="1:7" s="13" customFormat="1" x14ac:dyDescent="0.2">
      <c r="A92" s="92" t="s">
        <v>467</v>
      </c>
      <c r="B92" s="93" t="s">
        <v>205</v>
      </c>
      <c r="C92" s="88">
        <v>1</v>
      </c>
      <c r="D92" s="284" t="s">
        <v>159</v>
      </c>
      <c r="E92" s="292"/>
      <c r="F92" s="292"/>
      <c r="G92" s="139">
        <f t="shared" si="18"/>
        <v>0</v>
      </c>
    </row>
    <row r="93" spans="1:7" s="13" customFormat="1" x14ac:dyDescent="0.2">
      <c r="A93" s="92" t="s">
        <v>468</v>
      </c>
      <c r="B93" s="93" t="s">
        <v>431</v>
      </c>
      <c r="C93" s="88">
        <v>1</v>
      </c>
      <c r="D93" s="284" t="s">
        <v>159</v>
      </c>
      <c r="E93" s="292"/>
      <c r="F93" s="292"/>
      <c r="G93" s="139">
        <f t="shared" si="18"/>
        <v>0</v>
      </c>
    </row>
    <row r="94" spans="1:7" s="13" customFormat="1" x14ac:dyDescent="0.2">
      <c r="A94" s="92" t="s">
        <v>469</v>
      </c>
      <c r="B94" s="93" t="s">
        <v>686</v>
      </c>
      <c r="C94" s="88">
        <v>1</v>
      </c>
      <c r="D94" s="284" t="s">
        <v>159</v>
      </c>
      <c r="E94" s="292"/>
      <c r="F94" s="292"/>
      <c r="G94" s="139">
        <f t="shared" si="18"/>
        <v>0</v>
      </c>
    </row>
    <row r="95" spans="1:7" s="13" customFormat="1" x14ac:dyDescent="0.2">
      <c r="A95" s="92" t="s">
        <v>470</v>
      </c>
      <c r="B95" s="93" t="s">
        <v>206</v>
      </c>
      <c r="C95" s="88">
        <v>17</v>
      </c>
      <c r="D95" s="284" t="s">
        <v>159</v>
      </c>
      <c r="E95" s="292"/>
      <c r="F95" s="292"/>
      <c r="G95" s="139">
        <f t="shared" si="18"/>
        <v>0</v>
      </c>
    </row>
    <row r="96" spans="1:7" s="13" customFormat="1" x14ac:dyDescent="0.2">
      <c r="A96" s="92" t="s">
        <v>126</v>
      </c>
      <c r="B96" s="93" t="s">
        <v>218</v>
      </c>
      <c r="C96" s="88"/>
      <c r="D96" s="284"/>
      <c r="E96" s="102"/>
      <c r="F96" s="102"/>
      <c r="G96" s="139"/>
    </row>
    <row r="97" spans="1:7" s="13" customFormat="1" x14ac:dyDescent="0.2">
      <c r="A97" s="92" t="s">
        <v>466</v>
      </c>
      <c r="B97" s="93" t="s">
        <v>219</v>
      </c>
      <c r="C97" s="88">
        <v>2</v>
      </c>
      <c r="D97" s="284" t="s">
        <v>159</v>
      </c>
      <c r="E97" s="292"/>
      <c r="F97" s="292"/>
      <c r="G97" s="139">
        <f t="shared" ref="G97" si="19">SUM(E97,F97)*C97</f>
        <v>0</v>
      </c>
    </row>
    <row r="98" spans="1:7" s="13" customFormat="1" x14ac:dyDescent="0.2">
      <c r="A98" s="92" t="s">
        <v>149</v>
      </c>
      <c r="B98" s="93" t="s">
        <v>220</v>
      </c>
      <c r="C98" s="88"/>
      <c r="D98" s="284"/>
      <c r="E98" s="102"/>
      <c r="F98" s="102"/>
      <c r="G98" s="139"/>
    </row>
    <row r="99" spans="1:7" s="13" customFormat="1" x14ac:dyDescent="0.2">
      <c r="A99" s="92" t="s">
        <v>471</v>
      </c>
      <c r="B99" s="93" t="s">
        <v>221</v>
      </c>
      <c r="C99" s="88">
        <v>1</v>
      </c>
      <c r="D99" s="284" t="s">
        <v>159</v>
      </c>
      <c r="E99" s="292"/>
      <c r="F99" s="292"/>
      <c r="G99" s="139">
        <f t="shared" ref="G99:G100" si="20">SUM(E99,F99)*C99</f>
        <v>0</v>
      </c>
    </row>
    <row r="100" spans="1:7" s="13" customFormat="1" x14ac:dyDescent="0.2">
      <c r="A100" s="92" t="s">
        <v>472</v>
      </c>
      <c r="B100" s="93" t="s">
        <v>222</v>
      </c>
      <c r="C100" s="88">
        <v>1</v>
      </c>
      <c r="D100" s="284" t="s">
        <v>159</v>
      </c>
      <c r="E100" s="292"/>
      <c r="F100" s="292"/>
      <c r="G100" s="139">
        <f t="shared" si="20"/>
        <v>0</v>
      </c>
    </row>
    <row r="101" spans="1:7" s="13" customFormat="1" x14ac:dyDescent="0.2">
      <c r="A101" s="92" t="s">
        <v>176</v>
      </c>
      <c r="B101" s="93" t="s">
        <v>210</v>
      </c>
      <c r="C101" s="88"/>
      <c r="D101" s="284"/>
      <c r="E101" s="102"/>
      <c r="F101" s="102"/>
      <c r="G101" s="139"/>
    </row>
    <row r="102" spans="1:7" s="13" customFormat="1" x14ac:dyDescent="0.2">
      <c r="A102" s="92" t="s">
        <v>473</v>
      </c>
      <c r="B102" s="93" t="s">
        <v>213</v>
      </c>
      <c r="C102" s="88">
        <v>1</v>
      </c>
      <c r="D102" s="284" t="s">
        <v>159</v>
      </c>
      <c r="E102" s="292"/>
      <c r="F102" s="292"/>
      <c r="G102" s="139">
        <f t="shared" ref="G102:G106" si="21">SUM(E102,F102)*C102</f>
        <v>0</v>
      </c>
    </row>
    <row r="103" spans="1:7" s="13" customFormat="1" x14ac:dyDescent="0.2">
      <c r="A103" s="92" t="s">
        <v>474</v>
      </c>
      <c r="B103" s="93" t="s">
        <v>214</v>
      </c>
      <c r="C103" s="88">
        <v>1</v>
      </c>
      <c r="D103" s="284" t="s">
        <v>159</v>
      </c>
      <c r="E103" s="292"/>
      <c r="F103" s="292"/>
      <c r="G103" s="139">
        <f t="shared" si="21"/>
        <v>0</v>
      </c>
    </row>
    <row r="104" spans="1:7" s="13" customFormat="1" x14ac:dyDescent="0.2">
      <c r="A104" s="92" t="s">
        <v>475</v>
      </c>
      <c r="B104" s="93" t="s">
        <v>215</v>
      </c>
      <c r="C104" s="88">
        <v>1</v>
      </c>
      <c r="D104" s="284" t="s">
        <v>159</v>
      </c>
      <c r="E104" s="292"/>
      <c r="F104" s="292"/>
      <c r="G104" s="139">
        <f t="shared" si="21"/>
        <v>0</v>
      </c>
    </row>
    <row r="105" spans="1:7" s="13" customFormat="1" x14ac:dyDescent="0.2">
      <c r="A105" s="92" t="s">
        <v>476</v>
      </c>
      <c r="B105" s="93" t="s">
        <v>216</v>
      </c>
      <c r="C105" s="88">
        <v>1</v>
      </c>
      <c r="D105" s="284" t="s">
        <v>159</v>
      </c>
      <c r="E105" s="292"/>
      <c r="F105" s="292"/>
      <c r="G105" s="139">
        <f t="shared" si="21"/>
        <v>0</v>
      </c>
    </row>
    <row r="106" spans="1:7" s="13" customFormat="1" x14ac:dyDescent="0.2">
      <c r="A106" s="92" t="s">
        <v>477</v>
      </c>
      <c r="B106" s="93" t="s">
        <v>217</v>
      </c>
      <c r="C106" s="88">
        <v>1</v>
      </c>
      <c r="D106" s="284" t="s">
        <v>159</v>
      </c>
      <c r="E106" s="292"/>
      <c r="F106" s="292"/>
      <c r="G106" s="139">
        <f t="shared" si="21"/>
        <v>0</v>
      </c>
    </row>
    <row r="107" spans="1:7" s="13" customFormat="1" x14ac:dyDescent="0.2">
      <c r="A107" s="92" t="s">
        <v>177</v>
      </c>
      <c r="B107" s="93" t="s">
        <v>211</v>
      </c>
      <c r="C107" s="88"/>
      <c r="D107" s="284"/>
      <c r="E107" s="102"/>
      <c r="F107" s="102"/>
      <c r="G107" s="139"/>
    </row>
    <row r="108" spans="1:7" s="13" customFormat="1" x14ac:dyDescent="0.2">
      <c r="A108" s="92" t="s">
        <v>478</v>
      </c>
      <c r="B108" s="93" t="s">
        <v>212</v>
      </c>
      <c r="C108" s="88">
        <v>1</v>
      </c>
      <c r="D108" s="284" t="s">
        <v>159</v>
      </c>
      <c r="E108" s="292"/>
      <c r="F108" s="292"/>
      <c r="G108" s="139">
        <f t="shared" ref="G108" si="22">SUM(E108,F108)*C108</f>
        <v>0</v>
      </c>
    </row>
    <row r="109" spans="1:7" s="13" customFormat="1" x14ac:dyDescent="0.2">
      <c r="A109" s="92" t="s">
        <v>479</v>
      </c>
      <c r="B109" s="93" t="s">
        <v>118</v>
      </c>
      <c r="C109" s="88"/>
      <c r="D109" s="284"/>
      <c r="E109" s="102"/>
      <c r="F109" s="102"/>
      <c r="G109" s="139"/>
    </row>
    <row r="110" spans="1:7" s="13" customFormat="1" x14ac:dyDescent="0.2">
      <c r="A110" s="92" t="s">
        <v>480</v>
      </c>
      <c r="B110" s="93" t="s">
        <v>223</v>
      </c>
      <c r="C110" s="88">
        <v>14</v>
      </c>
      <c r="D110" s="284" t="s">
        <v>159</v>
      </c>
      <c r="E110" s="292"/>
      <c r="F110" s="292"/>
      <c r="G110" s="139">
        <f t="shared" ref="G110:G111" si="23">SUM(E110,F110)*C110</f>
        <v>0</v>
      </c>
    </row>
    <row r="111" spans="1:7" s="13" customFormat="1" x14ac:dyDescent="0.2">
      <c r="A111" s="92" t="s">
        <v>481</v>
      </c>
      <c r="B111" s="93" t="s">
        <v>224</v>
      </c>
      <c r="C111" s="88">
        <v>8</v>
      </c>
      <c r="D111" s="284" t="s">
        <v>159</v>
      </c>
      <c r="E111" s="292"/>
      <c r="F111" s="292"/>
      <c r="G111" s="139">
        <f t="shared" si="23"/>
        <v>0</v>
      </c>
    </row>
    <row r="112" spans="1:7" x14ac:dyDescent="0.2">
      <c r="A112" s="94">
        <v>14</v>
      </c>
      <c r="B112" s="95" t="s">
        <v>437</v>
      </c>
      <c r="C112" s="87"/>
      <c r="D112" s="88"/>
      <c r="E112" s="285"/>
      <c r="F112" s="285"/>
      <c r="G112" s="89"/>
    </row>
    <row r="113" spans="1:7" s="13" customFormat="1" ht="34.5" customHeight="1" x14ac:dyDescent="0.2">
      <c r="A113" s="92" t="s">
        <v>154</v>
      </c>
      <c r="B113" s="93" t="s">
        <v>687</v>
      </c>
      <c r="C113" s="88">
        <v>3.5</v>
      </c>
      <c r="D113" s="284" t="s">
        <v>416</v>
      </c>
      <c r="E113" s="292"/>
      <c r="F113" s="292"/>
      <c r="G113" s="139">
        <f>SUM(E113:F113)*C113</f>
        <v>0</v>
      </c>
    </row>
    <row r="114" spans="1:7" x14ac:dyDescent="0.2">
      <c r="A114" s="94">
        <v>15</v>
      </c>
      <c r="B114" s="95" t="s">
        <v>120</v>
      </c>
      <c r="C114" s="87"/>
      <c r="D114" s="88"/>
      <c r="E114" s="285"/>
      <c r="F114" s="285"/>
      <c r="G114" s="89"/>
    </row>
    <row r="115" spans="1:7" s="13" customFormat="1" x14ac:dyDescent="0.2">
      <c r="A115" s="92" t="s">
        <v>183</v>
      </c>
      <c r="B115" s="93" t="s">
        <v>450</v>
      </c>
      <c r="C115" s="88">
        <v>1</v>
      </c>
      <c r="D115" s="284" t="s">
        <v>102</v>
      </c>
      <c r="E115" s="89" t="s">
        <v>157</v>
      </c>
      <c r="F115" s="292"/>
      <c r="G115" s="139">
        <f t="shared" ref="G115:G116" si="24">SUM(E115:F115)*C115</f>
        <v>0</v>
      </c>
    </row>
    <row r="116" spans="1:7" s="13" customFormat="1" x14ac:dyDescent="0.2">
      <c r="A116" s="92" t="s">
        <v>184</v>
      </c>
      <c r="B116" s="93" t="s">
        <v>451</v>
      </c>
      <c r="C116" s="88">
        <v>1</v>
      </c>
      <c r="D116" s="284" t="s">
        <v>112</v>
      </c>
      <c r="E116" s="292"/>
      <c r="F116" s="89" t="s">
        <v>157</v>
      </c>
      <c r="G116" s="139">
        <f t="shared" si="24"/>
        <v>0</v>
      </c>
    </row>
    <row r="117" spans="1:7" s="13" customFormat="1" ht="25.5" x14ac:dyDescent="0.2">
      <c r="A117" s="92" t="s">
        <v>239</v>
      </c>
      <c r="B117" s="93" t="s">
        <v>452</v>
      </c>
      <c r="C117" s="88">
        <v>15</v>
      </c>
      <c r="D117" s="284" t="s">
        <v>57</v>
      </c>
      <c r="E117" s="292"/>
      <c r="F117" s="292"/>
      <c r="G117" s="139">
        <f t="shared" ref="G117" si="25">SUM(E117:F117)*C117</f>
        <v>0</v>
      </c>
    </row>
    <row r="118" spans="1:7" x14ac:dyDescent="0.2">
      <c r="A118" s="94">
        <v>16</v>
      </c>
      <c r="B118" s="95" t="s">
        <v>121</v>
      </c>
      <c r="C118" s="87"/>
      <c r="D118" s="88"/>
      <c r="E118" s="285"/>
      <c r="F118" s="285"/>
      <c r="G118" s="89"/>
    </row>
    <row r="119" spans="1:7" s="13" customFormat="1" x14ac:dyDescent="0.2">
      <c r="A119" s="92" t="s">
        <v>185</v>
      </c>
      <c r="B119" s="93" t="s">
        <v>110</v>
      </c>
      <c r="C119" s="88">
        <v>200</v>
      </c>
      <c r="D119" s="284" t="s">
        <v>57</v>
      </c>
      <c r="E119" s="292"/>
      <c r="F119" s="292"/>
      <c r="G119" s="139">
        <f t="shared" ref="G119:G120" si="26">SUM(E119:F119)*C119</f>
        <v>0</v>
      </c>
    </row>
    <row r="120" spans="1:7" s="13" customFormat="1" x14ac:dyDescent="0.2">
      <c r="A120" s="92" t="s">
        <v>186</v>
      </c>
      <c r="B120" s="93" t="s">
        <v>453</v>
      </c>
      <c r="C120" s="88">
        <v>400</v>
      </c>
      <c r="D120" s="284" t="s">
        <v>57</v>
      </c>
      <c r="E120" s="292"/>
      <c r="F120" s="292"/>
      <c r="G120" s="139">
        <f t="shared" si="26"/>
        <v>0</v>
      </c>
    </row>
    <row r="121" spans="1:7" s="13" customFormat="1" x14ac:dyDescent="0.2">
      <c r="A121" s="92" t="s">
        <v>187</v>
      </c>
      <c r="B121" s="93" t="s">
        <v>454</v>
      </c>
      <c r="C121" s="88">
        <v>400</v>
      </c>
      <c r="D121" s="284" t="s">
        <v>57</v>
      </c>
      <c r="E121" s="89" t="s">
        <v>157</v>
      </c>
      <c r="F121" s="292"/>
      <c r="G121" s="139">
        <f>SUM(E121:F121)*C121</f>
        <v>0</v>
      </c>
    </row>
    <row r="122" spans="1:7" x14ac:dyDescent="0.2">
      <c r="A122" s="81"/>
      <c r="B122" s="207" t="s">
        <v>13</v>
      </c>
      <c r="C122" s="207"/>
      <c r="D122" s="208"/>
      <c r="E122" s="73">
        <f>SUMPRODUCT(E16:E121,$C16:$C121)</f>
        <v>0</v>
      </c>
      <c r="F122" s="74">
        <f>SUMPRODUCT(F16:F121,$C16:$C121)</f>
        <v>0</v>
      </c>
      <c r="G122" s="75">
        <f>E122+F122</f>
        <v>0</v>
      </c>
    </row>
    <row r="123" spans="1:7" s="103" customFormat="1" x14ac:dyDescent="0.2">
      <c r="A123" s="76" t="s">
        <v>643</v>
      </c>
      <c r="B123" s="77" t="s">
        <v>11</v>
      </c>
      <c r="C123" s="111"/>
      <c r="D123" s="78"/>
      <c r="E123" s="79"/>
      <c r="F123" s="80"/>
      <c r="G123" s="112"/>
    </row>
    <row r="124" spans="1:7" s="104" customFormat="1" x14ac:dyDescent="0.2">
      <c r="A124" s="94">
        <v>1</v>
      </c>
      <c r="B124" s="95" t="s">
        <v>336</v>
      </c>
      <c r="C124" s="87"/>
      <c r="D124" s="88"/>
      <c r="E124" s="139"/>
      <c r="F124" s="89"/>
      <c r="G124" s="86"/>
    </row>
    <row r="125" spans="1:7" s="103" customFormat="1" x14ac:dyDescent="0.2">
      <c r="A125" s="94" t="s">
        <v>17</v>
      </c>
      <c r="B125" s="95" t="s">
        <v>337</v>
      </c>
      <c r="C125" s="87"/>
      <c r="D125" s="88"/>
      <c r="E125" s="139"/>
      <c r="F125" s="89"/>
      <c r="G125" s="139"/>
    </row>
    <row r="126" spans="1:7" s="103" customFormat="1" x14ac:dyDescent="0.2">
      <c r="A126" s="113" t="s">
        <v>338</v>
      </c>
      <c r="B126" s="114" t="s">
        <v>339</v>
      </c>
      <c r="C126" s="115">
        <v>1</v>
      </c>
      <c r="D126" s="288" t="s">
        <v>340</v>
      </c>
      <c r="E126" s="293"/>
      <c r="F126" s="293"/>
      <c r="G126" s="140">
        <f>SUM(E126:F126)*C126</f>
        <v>0</v>
      </c>
    </row>
    <row r="127" spans="1:7" s="103" customFormat="1" x14ac:dyDescent="0.2">
      <c r="A127" s="113" t="s">
        <v>341</v>
      </c>
      <c r="B127" s="114" t="s">
        <v>342</v>
      </c>
      <c r="C127" s="115">
        <v>1</v>
      </c>
      <c r="D127" s="288" t="s">
        <v>340</v>
      </c>
      <c r="E127" s="293"/>
      <c r="F127" s="293"/>
      <c r="G127" s="140">
        <f t="shared" ref="G127:G174" si="27">SUM(E127:F127)*C127</f>
        <v>0</v>
      </c>
    </row>
    <row r="128" spans="1:7" s="103" customFormat="1" x14ac:dyDescent="0.2">
      <c r="A128" s="113" t="s">
        <v>343</v>
      </c>
      <c r="B128" s="117" t="s">
        <v>344</v>
      </c>
      <c r="C128" s="115">
        <v>15</v>
      </c>
      <c r="D128" s="118" t="s">
        <v>69</v>
      </c>
      <c r="E128" s="293"/>
      <c r="F128" s="293"/>
      <c r="G128" s="140">
        <f t="shared" si="27"/>
        <v>0</v>
      </c>
    </row>
    <row r="129" spans="1:7" s="103" customFormat="1" x14ac:dyDescent="0.2">
      <c r="A129" s="113" t="s">
        <v>345</v>
      </c>
      <c r="B129" s="117" t="s">
        <v>346</v>
      </c>
      <c r="C129" s="115">
        <v>15</v>
      </c>
      <c r="D129" s="118" t="s">
        <v>69</v>
      </c>
      <c r="E129" s="293"/>
      <c r="F129" s="293"/>
      <c r="G129" s="140">
        <f t="shared" si="27"/>
        <v>0</v>
      </c>
    </row>
    <row r="130" spans="1:7" s="103" customFormat="1" x14ac:dyDescent="0.2">
      <c r="A130" s="113" t="s">
        <v>347</v>
      </c>
      <c r="B130" s="114" t="s">
        <v>348</v>
      </c>
      <c r="C130" s="115">
        <v>15</v>
      </c>
      <c r="D130" s="119" t="s">
        <v>69</v>
      </c>
      <c r="E130" s="293"/>
      <c r="F130" s="293"/>
      <c r="G130" s="140">
        <f t="shared" si="27"/>
        <v>0</v>
      </c>
    </row>
    <row r="131" spans="1:7" s="103" customFormat="1" x14ac:dyDescent="0.2">
      <c r="A131" s="113" t="s">
        <v>349</v>
      </c>
      <c r="B131" s="114" t="s">
        <v>350</v>
      </c>
      <c r="C131" s="115">
        <v>15</v>
      </c>
      <c r="D131" s="119" t="s">
        <v>69</v>
      </c>
      <c r="E131" s="293"/>
      <c r="F131" s="293"/>
      <c r="G131" s="140">
        <f t="shared" si="27"/>
        <v>0</v>
      </c>
    </row>
    <row r="132" spans="1:7" s="103" customFormat="1" x14ac:dyDescent="0.2">
      <c r="A132" s="113" t="s">
        <v>351</v>
      </c>
      <c r="B132" s="114" t="s">
        <v>352</v>
      </c>
      <c r="C132" s="115">
        <v>1</v>
      </c>
      <c r="D132" s="119" t="s">
        <v>353</v>
      </c>
      <c r="E132" s="293"/>
      <c r="F132" s="293"/>
      <c r="G132" s="140">
        <f t="shared" si="27"/>
        <v>0</v>
      </c>
    </row>
    <row r="133" spans="1:7" s="103" customFormat="1" x14ac:dyDescent="0.2">
      <c r="A133" s="113" t="s">
        <v>354</v>
      </c>
      <c r="B133" s="114" t="s">
        <v>355</v>
      </c>
      <c r="C133" s="115">
        <v>20</v>
      </c>
      <c r="D133" s="119" t="s">
        <v>107</v>
      </c>
      <c r="E133" s="293"/>
      <c r="F133" s="293"/>
      <c r="G133" s="140">
        <f t="shared" si="27"/>
        <v>0</v>
      </c>
    </row>
    <row r="134" spans="1:7" s="103" customFormat="1" ht="25.5" x14ac:dyDescent="0.2">
      <c r="A134" s="113" t="s">
        <v>356</v>
      </c>
      <c r="B134" s="114" t="s">
        <v>357</v>
      </c>
      <c r="C134" s="115">
        <v>3</v>
      </c>
      <c r="D134" s="119" t="s">
        <v>340</v>
      </c>
      <c r="E134" s="293"/>
      <c r="F134" s="293"/>
      <c r="G134" s="140">
        <f t="shared" si="27"/>
        <v>0</v>
      </c>
    </row>
    <row r="135" spans="1:7" s="103" customFormat="1" x14ac:dyDescent="0.2">
      <c r="A135" s="113" t="s">
        <v>358</v>
      </c>
      <c r="B135" s="114" t="s">
        <v>359</v>
      </c>
      <c r="C135" s="115">
        <v>1</v>
      </c>
      <c r="D135" s="119" t="s">
        <v>340</v>
      </c>
      <c r="E135" s="293"/>
      <c r="F135" s="293"/>
      <c r="G135" s="140">
        <f t="shared" si="27"/>
        <v>0</v>
      </c>
    </row>
    <row r="136" spans="1:7" s="103" customFormat="1" x14ac:dyDescent="0.2">
      <c r="A136" s="113" t="s">
        <v>360</v>
      </c>
      <c r="B136" s="114" t="s">
        <v>361</v>
      </c>
      <c r="C136" s="115">
        <v>1</v>
      </c>
      <c r="D136" s="119" t="s">
        <v>340</v>
      </c>
      <c r="E136" s="293"/>
      <c r="F136" s="293"/>
      <c r="G136" s="140">
        <f t="shared" si="27"/>
        <v>0</v>
      </c>
    </row>
    <row r="137" spans="1:7" s="103" customFormat="1" x14ac:dyDescent="0.2">
      <c r="A137" s="113" t="s">
        <v>362</v>
      </c>
      <c r="B137" s="114" t="s">
        <v>363</v>
      </c>
      <c r="C137" s="115">
        <v>1</v>
      </c>
      <c r="D137" s="119" t="s">
        <v>364</v>
      </c>
      <c r="E137" s="293"/>
      <c r="F137" s="293"/>
      <c r="G137" s="140">
        <f t="shared" si="27"/>
        <v>0</v>
      </c>
    </row>
    <row r="138" spans="1:7" s="103" customFormat="1" x14ac:dyDescent="0.2">
      <c r="A138" s="113" t="s">
        <v>365</v>
      </c>
      <c r="B138" s="114" t="s">
        <v>255</v>
      </c>
      <c r="C138" s="115">
        <v>4</v>
      </c>
      <c r="D138" s="119" t="s">
        <v>340</v>
      </c>
      <c r="E138" s="293"/>
      <c r="F138" s="293"/>
      <c r="G138" s="140">
        <f t="shared" si="27"/>
        <v>0</v>
      </c>
    </row>
    <row r="139" spans="1:7" s="103" customFormat="1" x14ac:dyDescent="0.2">
      <c r="A139" s="120" t="s">
        <v>18</v>
      </c>
      <c r="B139" s="121" t="s">
        <v>366</v>
      </c>
      <c r="C139" s="115"/>
      <c r="D139" s="119"/>
      <c r="E139" s="140"/>
      <c r="F139" s="116"/>
      <c r="G139" s="140"/>
    </row>
    <row r="140" spans="1:7" s="103" customFormat="1" ht="23.25" customHeight="1" x14ac:dyDescent="0.2">
      <c r="A140" s="113" t="s">
        <v>405</v>
      </c>
      <c r="B140" s="114" t="s">
        <v>394</v>
      </c>
      <c r="C140" s="115">
        <v>3</v>
      </c>
      <c r="D140" s="119" t="s">
        <v>340</v>
      </c>
      <c r="E140" s="293"/>
      <c r="F140" s="293"/>
      <c r="G140" s="140">
        <f t="shared" si="27"/>
        <v>0</v>
      </c>
    </row>
    <row r="141" spans="1:7" s="103" customFormat="1" x14ac:dyDescent="0.2">
      <c r="A141" s="113" t="s">
        <v>367</v>
      </c>
      <c r="B141" s="117" t="s">
        <v>344</v>
      </c>
      <c r="C141" s="115">
        <v>28</v>
      </c>
      <c r="D141" s="118" t="s">
        <v>69</v>
      </c>
      <c r="E141" s="293"/>
      <c r="F141" s="293"/>
      <c r="G141" s="140">
        <f t="shared" si="27"/>
        <v>0</v>
      </c>
    </row>
    <row r="142" spans="1:7" s="103" customFormat="1" x14ac:dyDescent="0.2">
      <c r="A142" s="113" t="s">
        <v>368</v>
      </c>
      <c r="B142" s="117" t="s">
        <v>346</v>
      </c>
      <c r="C142" s="115">
        <v>28</v>
      </c>
      <c r="D142" s="118" t="s">
        <v>69</v>
      </c>
      <c r="E142" s="293"/>
      <c r="F142" s="293"/>
      <c r="G142" s="140">
        <f t="shared" si="27"/>
        <v>0</v>
      </c>
    </row>
    <row r="143" spans="1:7" s="103" customFormat="1" x14ac:dyDescent="0.2">
      <c r="A143" s="113" t="s">
        <v>369</v>
      </c>
      <c r="B143" s="114" t="s">
        <v>348</v>
      </c>
      <c r="C143" s="115">
        <v>28</v>
      </c>
      <c r="D143" s="119" t="s">
        <v>69</v>
      </c>
      <c r="E143" s="293"/>
      <c r="F143" s="293"/>
      <c r="G143" s="140">
        <f t="shared" si="27"/>
        <v>0</v>
      </c>
    </row>
    <row r="144" spans="1:7" s="103" customFormat="1" x14ac:dyDescent="0.2">
      <c r="A144" s="113" t="s">
        <v>370</v>
      </c>
      <c r="B144" s="114" t="s">
        <v>350</v>
      </c>
      <c r="C144" s="115">
        <v>28</v>
      </c>
      <c r="D144" s="119" t="s">
        <v>69</v>
      </c>
      <c r="E144" s="293"/>
      <c r="F144" s="293"/>
      <c r="G144" s="140">
        <f t="shared" si="27"/>
        <v>0</v>
      </c>
    </row>
    <row r="145" spans="1:7" s="103" customFormat="1" ht="25.5" x14ac:dyDescent="0.2">
      <c r="A145" s="113" t="s">
        <v>371</v>
      </c>
      <c r="B145" s="114" t="s">
        <v>395</v>
      </c>
      <c r="C145" s="115">
        <v>3</v>
      </c>
      <c r="D145" s="119" t="s">
        <v>340</v>
      </c>
      <c r="E145" s="293"/>
      <c r="F145" s="293"/>
      <c r="G145" s="140">
        <f t="shared" si="27"/>
        <v>0</v>
      </c>
    </row>
    <row r="146" spans="1:7" s="103" customFormat="1" x14ac:dyDescent="0.2">
      <c r="A146" s="113" t="s">
        <v>372</v>
      </c>
      <c r="B146" s="122" t="s">
        <v>397</v>
      </c>
      <c r="C146" s="115">
        <v>10</v>
      </c>
      <c r="D146" s="118" t="s">
        <v>69</v>
      </c>
      <c r="E146" s="293"/>
      <c r="F146" s="293"/>
      <c r="G146" s="140">
        <f t="shared" si="27"/>
        <v>0</v>
      </c>
    </row>
    <row r="147" spans="1:7" s="103" customFormat="1" x14ac:dyDescent="0.2">
      <c r="A147" s="113" t="s">
        <v>374</v>
      </c>
      <c r="B147" s="122" t="s">
        <v>396</v>
      </c>
      <c r="C147" s="115">
        <v>10</v>
      </c>
      <c r="D147" s="118" t="s">
        <v>69</v>
      </c>
      <c r="E147" s="293"/>
      <c r="F147" s="293"/>
      <c r="G147" s="140">
        <f t="shared" si="27"/>
        <v>0</v>
      </c>
    </row>
    <row r="148" spans="1:7" s="103" customFormat="1" x14ac:dyDescent="0.2">
      <c r="A148" s="113" t="s">
        <v>375</v>
      </c>
      <c r="B148" s="114" t="s">
        <v>398</v>
      </c>
      <c r="C148" s="115">
        <v>10</v>
      </c>
      <c r="D148" s="119" t="s">
        <v>69</v>
      </c>
      <c r="E148" s="293"/>
      <c r="F148" s="293"/>
      <c r="G148" s="140">
        <f t="shared" si="27"/>
        <v>0</v>
      </c>
    </row>
    <row r="149" spans="1:7" s="103" customFormat="1" x14ac:dyDescent="0.2">
      <c r="A149" s="113" t="s">
        <v>376</v>
      </c>
      <c r="B149" s="114" t="s">
        <v>399</v>
      </c>
      <c r="C149" s="115">
        <v>10</v>
      </c>
      <c r="D149" s="119" t="s">
        <v>69</v>
      </c>
      <c r="E149" s="293"/>
      <c r="F149" s="293"/>
      <c r="G149" s="140">
        <f t="shared" si="27"/>
        <v>0</v>
      </c>
    </row>
    <row r="150" spans="1:7" s="103" customFormat="1" ht="20.25" customHeight="1" x14ac:dyDescent="0.2">
      <c r="A150" s="113" t="s">
        <v>377</v>
      </c>
      <c r="B150" s="114" t="s">
        <v>254</v>
      </c>
      <c r="C150" s="115">
        <v>20</v>
      </c>
      <c r="D150" s="119" t="s">
        <v>69</v>
      </c>
      <c r="E150" s="293"/>
      <c r="F150" s="293"/>
      <c r="G150" s="140">
        <f t="shared" si="27"/>
        <v>0</v>
      </c>
    </row>
    <row r="151" spans="1:7" s="103" customFormat="1" x14ac:dyDescent="0.2">
      <c r="A151" s="113" t="s">
        <v>378</v>
      </c>
      <c r="B151" s="114" t="s">
        <v>373</v>
      </c>
      <c r="C151" s="115">
        <v>20</v>
      </c>
      <c r="D151" s="119" t="s">
        <v>69</v>
      </c>
      <c r="E151" s="293"/>
      <c r="F151" s="293"/>
      <c r="G151" s="140">
        <f t="shared" si="27"/>
        <v>0</v>
      </c>
    </row>
    <row r="152" spans="1:7" s="103" customFormat="1" x14ac:dyDescent="0.2">
      <c r="A152" s="113" t="s">
        <v>379</v>
      </c>
      <c r="B152" s="114" t="s">
        <v>359</v>
      </c>
      <c r="C152" s="115">
        <v>3</v>
      </c>
      <c r="D152" s="119" t="s">
        <v>340</v>
      </c>
      <c r="E152" s="293"/>
      <c r="F152" s="293"/>
      <c r="G152" s="140">
        <f t="shared" ref="G152:G156" si="28">SUM(E152:F152)*C152</f>
        <v>0</v>
      </c>
    </row>
    <row r="153" spans="1:7" s="103" customFormat="1" x14ac:dyDescent="0.2">
      <c r="A153" s="113" t="s">
        <v>381</v>
      </c>
      <c r="B153" s="114" t="s">
        <v>361</v>
      </c>
      <c r="C153" s="115">
        <v>6</v>
      </c>
      <c r="D153" s="119" t="s">
        <v>340</v>
      </c>
      <c r="E153" s="293"/>
      <c r="F153" s="293"/>
      <c r="G153" s="140">
        <f t="shared" si="28"/>
        <v>0</v>
      </c>
    </row>
    <row r="154" spans="1:7" s="103" customFormat="1" x14ac:dyDescent="0.2">
      <c r="A154" s="113" t="s">
        <v>382</v>
      </c>
      <c r="B154" s="114" t="s">
        <v>363</v>
      </c>
      <c r="C154" s="115">
        <v>6</v>
      </c>
      <c r="D154" s="119" t="s">
        <v>364</v>
      </c>
      <c r="E154" s="293"/>
      <c r="F154" s="293"/>
      <c r="G154" s="140">
        <f t="shared" si="28"/>
        <v>0</v>
      </c>
    </row>
    <row r="155" spans="1:7" s="103" customFormat="1" x14ac:dyDescent="0.2">
      <c r="A155" s="113" t="s">
        <v>383</v>
      </c>
      <c r="B155" s="114" t="s">
        <v>380</v>
      </c>
      <c r="C155" s="115">
        <v>4</v>
      </c>
      <c r="D155" s="119" t="s">
        <v>107</v>
      </c>
      <c r="E155" s="293"/>
      <c r="F155" s="293"/>
      <c r="G155" s="140">
        <f t="shared" si="28"/>
        <v>0</v>
      </c>
    </row>
    <row r="156" spans="1:7" s="103" customFormat="1" x14ac:dyDescent="0.2">
      <c r="A156" s="113" t="s">
        <v>406</v>
      </c>
      <c r="B156" s="114" t="s">
        <v>255</v>
      </c>
      <c r="C156" s="115">
        <v>24</v>
      </c>
      <c r="D156" s="119" t="s">
        <v>340</v>
      </c>
      <c r="E156" s="293"/>
      <c r="F156" s="293"/>
      <c r="G156" s="140">
        <f t="shared" si="28"/>
        <v>0</v>
      </c>
    </row>
    <row r="157" spans="1:7" s="103" customFormat="1" x14ac:dyDescent="0.2">
      <c r="A157" s="113" t="s">
        <v>407</v>
      </c>
      <c r="B157" s="114" t="s">
        <v>688</v>
      </c>
      <c r="C157" s="115">
        <v>1</v>
      </c>
      <c r="D157" s="119" t="s">
        <v>340</v>
      </c>
      <c r="E157" s="293"/>
      <c r="F157" s="293"/>
      <c r="G157" s="140">
        <f t="shared" ref="G157:G160" si="29">SUM(E157,F157)*C157</f>
        <v>0</v>
      </c>
    </row>
    <row r="158" spans="1:7" s="103" customFormat="1" x14ac:dyDescent="0.2">
      <c r="A158" s="113" t="s">
        <v>408</v>
      </c>
      <c r="B158" s="114" t="s">
        <v>403</v>
      </c>
      <c r="C158" s="115">
        <v>14</v>
      </c>
      <c r="D158" s="119" t="s">
        <v>57</v>
      </c>
      <c r="E158" s="293"/>
      <c r="F158" s="293"/>
      <c r="G158" s="140">
        <f t="shared" si="29"/>
        <v>0</v>
      </c>
    </row>
    <row r="159" spans="1:7" s="103" customFormat="1" ht="22.5" customHeight="1" x14ac:dyDescent="0.2">
      <c r="A159" s="113" t="s">
        <v>409</v>
      </c>
      <c r="B159" s="114" t="s">
        <v>400</v>
      </c>
      <c r="C159" s="115">
        <v>3</v>
      </c>
      <c r="D159" s="119" t="s">
        <v>340</v>
      </c>
      <c r="E159" s="116" t="s">
        <v>157</v>
      </c>
      <c r="F159" s="293"/>
      <c r="G159" s="140">
        <f t="shared" si="29"/>
        <v>0</v>
      </c>
    </row>
    <row r="160" spans="1:7" s="103" customFormat="1" ht="24" customHeight="1" x14ac:dyDescent="0.2">
      <c r="A160" s="113" t="s">
        <v>410</v>
      </c>
      <c r="B160" s="114" t="s">
        <v>401</v>
      </c>
      <c r="C160" s="115">
        <v>3</v>
      </c>
      <c r="D160" s="119" t="s">
        <v>340</v>
      </c>
      <c r="E160" s="116" t="s">
        <v>157</v>
      </c>
      <c r="F160" s="293"/>
      <c r="G160" s="140">
        <f t="shared" si="29"/>
        <v>0</v>
      </c>
    </row>
    <row r="161" spans="1:7" s="103" customFormat="1" x14ac:dyDescent="0.2">
      <c r="A161" s="94">
        <v>2</v>
      </c>
      <c r="B161" s="95" t="s">
        <v>384</v>
      </c>
      <c r="C161" s="123"/>
      <c r="D161" s="124"/>
      <c r="E161" s="125"/>
      <c r="F161" s="125"/>
      <c r="G161" s="139"/>
    </row>
    <row r="162" spans="1:7" s="103" customFormat="1" ht="60" customHeight="1" x14ac:dyDescent="0.2">
      <c r="A162" s="126" t="s">
        <v>58</v>
      </c>
      <c r="B162" s="127" t="s">
        <v>385</v>
      </c>
      <c r="C162" s="115">
        <v>1</v>
      </c>
      <c r="D162" s="119" t="s">
        <v>340</v>
      </c>
      <c r="E162" s="293"/>
      <c r="F162" s="293"/>
      <c r="G162" s="139">
        <f t="shared" si="27"/>
        <v>0</v>
      </c>
    </row>
    <row r="163" spans="1:7" s="103" customFormat="1" x14ac:dyDescent="0.2">
      <c r="A163" s="126" t="s">
        <v>59</v>
      </c>
      <c r="B163" s="114" t="s">
        <v>386</v>
      </c>
      <c r="C163" s="115">
        <v>1</v>
      </c>
      <c r="D163" s="119" t="s">
        <v>340</v>
      </c>
      <c r="E163" s="293"/>
      <c r="F163" s="293"/>
      <c r="G163" s="139">
        <f t="shared" si="27"/>
        <v>0</v>
      </c>
    </row>
    <row r="164" spans="1:7" s="103" customFormat="1" ht="25.5" customHeight="1" x14ac:dyDescent="0.2">
      <c r="A164" s="126" t="s">
        <v>258</v>
      </c>
      <c r="B164" s="114" t="s">
        <v>402</v>
      </c>
      <c r="C164" s="87">
        <v>14</v>
      </c>
      <c r="D164" s="115" t="s">
        <v>69</v>
      </c>
      <c r="E164" s="293"/>
      <c r="F164" s="293"/>
      <c r="G164" s="139">
        <f t="shared" si="27"/>
        <v>0</v>
      </c>
    </row>
    <row r="165" spans="1:7" s="103" customFormat="1" x14ac:dyDescent="0.2">
      <c r="A165" s="126" t="s">
        <v>68</v>
      </c>
      <c r="B165" s="114" t="s">
        <v>387</v>
      </c>
      <c r="C165" s="87">
        <v>4</v>
      </c>
      <c r="D165" s="119" t="s">
        <v>340</v>
      </c>
      <c r="E165" s="293"/>
      <c r="F165" s="293"/>
      <c r="G165" s="139">
        <f t="shared" si="27"/>
        <v>0</v>
      </c>
    </row>
    <row r="166" spans="1:7" s="103" customFormat="1" ht="15" customHeight="1" x14ac:dyDescent="0.2">
      <c r="A166" s="126" t="s">
        <v>89</v>
      </c>
      <c r="B166" s="114" t="s">
        <v>388</v>
      </c>
      <c r="C166" s="87">
        <v>1</v>
      </c>
      <c r="D166" s="115" t="s">
        <v>353</v>
      </c>
      <c r="E166" s="293"/>
      <c r="F166" s="293"/>
      <c r="G166" s="139">
        <f t="shared" si="27"/>
        <v>0</v>
      </c>
    </row>
    <row r="167" spans="1:7" s="104" customFormat="1" ht="15" customHeight="1" x14ac:dyDescent="0.2">
      <c r="A167" s="126" t="s">
        <v>90</v>
      </c>
      <c r="B167" s="114" t="s">
        <v>389</v>
      </c>
      <c r="C167" s="87">
        <v>1</v>
      </c>
      <c r="D167" s="115" t="s">
        <v>353</v>
      </c>
      <c r="E167" s="293"/>
      <c r="F167" s="293"/>
      <c r="G167" s="139">
        <f t="shared" si="27"/>
        <v>0</v>
      </c>
    </row>
    <row r="168" spans="1:7" s="103" customFormat="1" ht="38.25" x14ac:dyDescent="0.2">
      <c r="A168" s="126" t="s">
        <v>91</v>
      </c>
      <c r="B168" s="127" t="s">
        <v>689</v>
      </c>
      <c r="C168" s="115">
        <v>1</v>
      </c>
      <c r="D168" s="119" t="s">
        <v>340</v>
      </c>
      <c r="E168" s="293"/>
      <c r="F168" s="293"/>
      <c r="G168" s="139">
        <f t="shared" si="27"/>
        <v>0</v>
      </c>
    </row>
    <row r="169" spans="1:7" s="103" customFormat="1" x14ac:dyDescent="0.2">
      <c r="A169" s="126" t="s">
        <v>145</v>
      </c>
      <c r="B169" s="127" t="s">
        <v>390</v>
      </c>
      <c r="C169" s="115">
        <v>1</v>
      </c>
      <c r="D169" s="119" t="s">
        <v>340</v>
      </c>
      <c r="E169" s="293"/>
      <c r="F169" s="293"/>
      <c r="G169" s="139">
        <f t="shared" si="27"/>
        <v>0</v>
      </c>
    </row>
    <row r="170" spans="1:7" s="103" customFormat="1" x14ac:dyDescent="0.2">
      <c r="A170" s="126" t="s">
        <v>265</v>
      </c>
      <c r="B170" s="127" t="s">
        <v>391</v>
      </c>
      <c r="C170" s="115">
        <v>1</v>
      </c>
      <c r="D170" s="119" t="s">
        <v>102</v>
      </c>
      <c r="E170" s="293"/>
      <c r="F170" s="293"/>
      <c r="G170" s="139">
        <f t="shared" si="27"/>
        <v>0</v>
      </c>
    </row>
    <row r="171" spans="1:7" s="103" customFormat="1" x14ac:dyDescent="0.2">
      <c r="A171" s="126" t="s">
        <v>266</v>
      </c>
      <c r="B171" s="114" t="s">
        <v>392</v>
      </c>
      <c r="C171" s="115">
        <v>1</v>
      </c>
      <c r="D171" s="119" t="s">
        <v>340</v>
      </c>
      <c r="E171" s="293"/>
      <c r="F171" s="293"/>
      <c r="G171" s="139">
        <f t="shared" si="27"/>
        <v>0</v>
      </c>
    </row>
    <row r="172" spans="1:7" s="103" customFormat="1" x14ac:dyDescent="0.2">
      <c r="A172" s="126" t="s">
        <v>267</v>
      </c>
      <c r="B172" s="114" t="s">
        <v>393</v>
      </c>
      <c r="C172" s="115">
        <v>1</v>
      </c>
      <c r="D172" s="119" t="s">
        <v>112</v>
      </c>
      <c r="E172" s="293"/>
      <c r="F172" s="293"/>
      <c r="G172" s="139">
        <f t="shared" si="27"/>
        <v>0</v>
      </c>
    </row>
    <row r="173" spans="1:7" s="103" customFormat="1" x14ac:dyDescent="0.2">
      <c r="A173" s="94">
        <v>3</v>
      </c>
      <c r="B173" s="95" t="s">
        <v>256</v>
      </c>
      <c r="C173" s="87"/>
      <c r="D173" s="284"/>
      <c r="E173" s="89"/>
      <c r="F173" s="89"/>
      <c r="G173" s="139"/>
    </row>
    <row r="174" spans="1:7" s="103" customFormat="1" ht="25.5" x14ac:dyDescent="0.2">
      <c r="A174" s="126" t="s">
        <v>70</v>
      </c>
      <c r="B174" s="114" t="s">
        <v>690</v>
      </c>
      <c r="C174" s="87">
        <v>1</v>
      </c>
      <c r="D174" s="284" t="s">
        <v>364</v>
      </c>
      <c r="E174" s="89" t="s">
        <v>157</v>
      </c>
      <c r="F174" s="292"/>
      <c r="G174" s="139">
        <f t="shared" si="27"/>
        <v>0</v>
      </c>
    </row>
    <row r="175" spans="1:7" s="103" customFormat="1" x14ac:dyDescent="0.2">
      <c r="A175" s="94">
        <v>4</v>
      </c>
      <c r="B175" s="95" t="s">
        <v>152</v>
      </c>
      <c r="C175" s="87"/>
      <c r="D175" s="284"/>
      <c r="E175" s="89"/>
      <c r="F175" s="89"/>
      <c r="G175" s="139"/>
    </row>
    <row r="176" spans="1:7" s="103" customFormat="1" ht="51" x14ac:dyDescent="0.2">
      <c r="A176" s="126" t="s">
        <v>60</v>
      </c>
      <c r="B176" s="93" t="s">
        <v>404</v>
      </c>
      <c r="C176" s="128">
        <v>12.2</v>
      </c>
      <c r="D176" s="88" t="s">
        <v>57</v>
      </c>
      <c r="E176" s="292"/>
      <c r="F176" s="292"/>
      <c r="G176" s="139">
        <f t="shared" ref="G176" si="30">SUMPRODUCT(E176:F176)*C176</f>
        <v>0</v>
      </c>
    </row>
    <row r="177" spans="1:7" s="103" customFormat="1" x14ac:dyDescent="0.2">
      <c r="A177" s="129"/>
      <c r="B177" s="228" t="s">
        <v>14</v>
      </c>
      <c r="C177" s="228"/>
      <c r="D177" s="228"/>
      <c r="E177" s="206">
        <f>SUMPRODUCT(C126:C176,E126:E176)</f>
        <v>0</v>
      </c>
      <c r="F177" s="206">
        <f>SUMPRODUCT(C126:C176,F126:F176)</f>
        <v>0</v>
      </c>
      <c r="G177" s="130">
        <f>E177+F177</f>
        <v>0</v>
      </c>
    </row>
    <row r="178" spans="1:7" s="13" customFormat="1" x14ac:dyDescent="0.2">
      <c r="A178" s="94" t="s">
        <v>12</v>
      </c>
      <c r="B178" s="95" t="s">
        <v>644</v>
      </c>
      <c r="C178" s="87"/>
      <c r="D178" s="88"/>
      <c r="E178" s="139"/>
      <c r="F178" s="139"/>
      <c r="G178" s="89"/>
    </row>
    <row r="179" spans="1:7" s="13" customFormat="1" x14ac:dyDescent="0.2">
      <c r="A179" s="94">
        <v>1</v>
      </c>
      <c r="B179" s="95" t="s">
        <v>494</v>
      </c>
      <c r="C179" s="87"/>
      <c r="D179" s="88"/>
      <c r="E179" s="139"/>
      <c r="F179" s="139"/>
      <c r="G179" s="89"/>
    </row>
    <row r="180" spans="1:7" s="13" customFormat="1" ht="25.5" customHeight="1" x14ac:dyDescent="0.2">
      <c r="A180" s="92" t="s">
        <v>17</v>
      </c>
      <c r="B180" s="93" t="s">
        <v>495</v>
      </c>
      <c r="C180" s="88">
        <v>58</v>
      </c>
      <c r="D180" s="284" t="s">
        <v>112</v>
      </c>
      <c r="E180" s="292"/>
      <c r="F180" s="292"/>
      <c r="G180" s="139">
        <f t="shared" ref="G180" si="31">SUMPRODUCT(E180:F180)*C180</f>
        <v>0</v>
      </c>
    </row>
    <row r="181" spans="1:7" s="13" customFormat="1" ht="25.5" x14ac:dyDescent="0.2">
      <c r="A181" s="92" t="s">
        <v>18</v>
      </c>
      <c r="B181" s="93" t="s">
        <v>269</v>
      </c>
      <c r="C181" s="88">
        <v>5</v>
      </c>
      <c r="D181" s="284" t="s">
        <v>112</v>
      </c>
      <c r="E181" s="292"/>
      <c r="F181" s="292"/>
      <c r="G181" s="139">
        <f t="shared" ref="G181" si="32">SUM(E181:F181)*C181</f>
        <v>0</v>
      </c>
    </row>
    <row r="182" spans="1:7" s="13" customFormat="1" ht="25.5" x14ac:dyDescent="0.2">
      <c r="A182" s="92" t="s">
        <v>62</v>
      </c>
      <c r="B182" s="93" t="s">
        <v>270</v>
      </c>
      <c r="C182" s="88">
        <v>3</v>
      </c>
      <c r="D182" s="284" t="s">
        <v>112</v>
      </c>
      <c r="E182" s="292"/>
      <c r="F182" s="292"/>
      <c r="G182" s="139">
        <f>SUM(E182,F182)*C182</f>
        <v>0</v>
      </c>
    </row>
    <row r="183" spans="1:7" s="13" customFormat="1" x14ac:dyDescent="0.2">
      <c r="A183" s="92" t="s">
        <v>63</v>
      </c>
      <c r="B183" s="93" t="s">
        <v>496</v>
      </c>
      <c r="C183" s="88">
        <v>1</v>
      </c>
      <c r="D183" s="284" t="s">
        <v>112</v>
      </c>
      <c r="E183" s="292"/>
      <c r="F183" s="292"/>
      <c r="G183" s="139">
        <f t="shared" ref="G183" si="33">SUM(E183:F183)*C183</f>
        <v>0</v>
      </c>
    </row>
    <row r="184" spans="1:7" s="13" customFormat="1" ht="15" customHeight="1" x14ac:dyDescent="0.2">
      <c r="A184" s="92" t="s">
        <v>64</v>
      </c>
      <c r="B184" s="93" t="s">
        <v>268</v>
      </c>
      <c r="C184" s="88">
        <v>2</v>
      </c>
      <c r="D184" s="284" t="s">
        <v>112</v>
      </c>
      <c r="E184" s="292"/>
      <c r="F184" s="292"/>
      <c r="G184" s="139">
        <f t="shared" ref="G184" si="34">SUM(E184:F184)*C184</f>
        <v>0</v>
      </c>
    </row>
    <row r="185" spans="1:7" s="13" customFormat="1" x14ac:dyDescent="0.2">
      <c r="A185" s="92" t="s">
        <v>65</v>
      </c>
      <c r="B185" s="93" t="s">
        <v>497</v>
      </c>
      <c r="C185" s="88">
        <v>2</v>
      </c>
      <c r="D185" s="284" t="s">
        <v>112</v>
      </c>
      <c r="E185" s="292"/>
      <c r="F185" s="292"/>
      <c r="G185" s="139">
        <f t="shared" ref="G185:G186" si="35">SUM(E185:F185)*C185</f>
        <v>0</v>
      </c>
    </row>
    <row r="186" spans="1:7" s="13" customFormat="1" ht="15" customHeight="1" x14ac:dyDescent="0.2">
      <c r="A186" s="92" t="s">
        <v>66</v>
      </c>
      <c r="B186" s="93" t="s">
        <v>498</v>
      </c>
      <c r="C186" s="88">
        <v>1</v>
      </c>
      <c r="D186" s="284" t="s">
        <v>112</v>
      </c>
      <c r="E186" s="89" t="s">
        <v>157</v>
      </c>
      <c r="F186" s="292"/>
      <c r="G186" s="139">
        <f t="shared" si="35"/>
        <v>0</v>
      </c>
    </row>
    <row r="187" spans="1:7" s="13" customFormat="1" x14ac:dyDescent="0.2">
      <c r="A187" s="92" t="s">
        <v>81</v>
      </c>
      <c r="B187" s="93" t="s">
        <v>244</v>
      </c>
      <c r="C187" s="88">
        <v>605</v>
      </c>
      <c r="D187" s="284" t="s">
        <v>69</v>
      </c>
      <c r="E187" s="292"/>
      <c r="F187" s="292"/>
      <c r="G187" s="139">
        <f>SUM(E187:F187)*C187</f>
        <v>0</v>
      </c>
    </row>
    <row r="188" spans="1:7" s="13" customFormat="1" x14ac:dyDescent="0.2">
      <c r="A188" s="92" t="s">
        <v>82</v>
      </c>
      <c r="B188" s="93" t="s">
        <v>486</v>
      </c>
      <c r="C188" s="88">
        <v>130</v>
      </c>
      <c r="D188" s="284" t="s">
        <v>69</v>
      </c>
      <c r="E188" s="292"/>
      <c r="F188" s="292"/>
      <c r="G188" s="139">
        <f>SUM(E188:F188)*C188</f>
        <v>0</v>
      </c>
    </row>
    <row r="189" spans="1:7" s="13" customFormat="1" x14ac:dyDescent="0.2">
      <c r="A189" s="92" t="s">
        <v>83</v>
      </c>
      <c r="B189" s="93" t="s">
        <v>483</v>
      </c>
      <c r="C189" s="88">
        <v>6</v>
      </c>
      <c r="D189" s="284" t="s">
        <v>69</v>
      </c>
      <c r="E189" s="292"/>
      <c r="F189" s="292"/>
      <c r="G189" s="139">
        <f t="shared" ref="G189:G195" si="36">SUM(E189:F189)*C189</f>
        <v>0</v>
      </c>
    </row>
    <row r="190" spans="1:7" s="13" customFormat="1" x14ac:dyDescent="0.2">
      <c r="A190" s="92" t="s">
        <v>84</v>
      </c>
      <c r="B190" s="93" t="s">
        <v>499</v>
      </c>
      <c r="C190" s="88">
        <v>3</v>
      </c>
      <c r="D190" s="284" t="s">
        <v>112</v>
      </c>
      <c r="E190" s="292"/>
      <c r="F190" s="292"/>
      <c r="G190" s="139">
        <f t="shared" si="36"/>
        <v>0</v>
      </c>
    </row>
    <row r="191" spans="1:7" s="13" customFormat="1" ht="30" customHeight="1" x14ac:dyDescent="0.2">
      <c r="A191" s="92" t="s">
        <v>649</v>
      </c>
      <c r="B191" s="93" t="s">
        <v>500</v>
      </c>
      <c r="C191" s="88">
        <v>1</v>
      </c>
      <c r="D191" s="284" t="s">
        <v>112</v>
      </c>
      <c r="E191" s="292"/>
      <c r="F191" s="292"/>
      <c r="G191" s="139">
        <f t="shared" ref="G191" si="37">SUM(E191:F191)*C191</f>
        <v>0</v>
      </c>
    </row>
    <row r="192" spans="1:7" s="13" customFormat="1" ht="15" customHeight="1" x14ac:dyDescent="0.2">
      <c r="A192" s="92" t="s">
        <v>85</v>
      </c>
      <c r="B192" s="93" t="s">
        <v>501</v>
      </c>
      <c r="C192" s="88">
        <v>1</v>
      </c>
      <c r="D192" s="284" t="s">
        <v>112</v>
      </c>
      <c r="E192" s="292"/>
      <c r="F192" s="292"/>
      <c r="G192" s="139">
        <f t="shared" ref="G192" si="38">SUM(E192,F192)*C192</f>
        <v>0</v>
      </c>
    </row>
    <row r="193" spans="1:7" s="13" customFormat="1" ht="15" customHeight="1" x14ac:dyDescent="0.2">
      <c r="A193" s="92" t="s">
        <v>86</v>
      </c>
      <c r="B193" s="93" t="s">
        <v>484</v>
      </c>
      <c r="C193" s="88">
        <v>2</v>
      </c>
      <c r="D193" s="284" t="s">
        <v>112</v>
      </c>
      <c r="E193" s="292"/>
      <c r="F193" s="292"/>
      <c r="G193" s="139">
        <f t="shared" si="36"/>
        <v>0</v>
      </c>
    </row>
    <row r="194" spans="1:7" s="13" customFormat="1" ht="15" customHeight="1" x14ac:dyDescent="0.2">
      <c r="A194" s="92" t="s">
        <v>87</v>
      </c>
      <c r="B194" s="93" t="s">
        <v>485</v>
      </c>
      <c r="C194" s="88">
        <v>2</v>
      </c>
      <c r="D194" s="284" t="s">
        <v>112</v>
      </c>
      <c r="E194" s="292"/>
      <c r="F194" s="292"/>
      <c r="G194" s="139">
        <f t="shared" si="36"/>
        <v>0</v>
      </c>
    </row>
    <row r="195" spans="1:7" s="13" customFormat="1" ht="15" customHeight="1" x14ac:dyDescent="0.2">
      <c r="A195" s="92" t="s">
        <v>88</v>
      </c>
      <c r="B195" s="93" t="s">
        <v>243</v>
      </c>
      <c r="C195" s="88">
        <v>20</v>
      </c>
      <c r="D195" s="284" t="s">
        <v>112</v>
      </c>
      <c r="E195" s="292"/>
      <c r="F195" s="89" t="s">
        <v>157</v>
      </c>
      <c r="G195" s="139">
        <f t="shared" si="36"/>
        <v>0</v>
      </c>
    </row>
    <row r="196" spans="1:7" s="13" customFormat="1" ht="25.5" x14ac:dyDescent="0.2">
      <c r="A196" s="92" t="s">
        <v>240</v>
      </c>
      <c r="B196" s="93" t="s">
        <v>502</v>
      </c>
      <c r="C196" s="88">
        <v>4</v>
      </c>
      <c r="D196" s="284" t="s">
        <v>69</v>
      </c>
      <c r="E196" s="292"/>
      <c r="F196" s="292"/>
      <c r="G196" s="139">
        <f t="shared" ref="G196:G197" si="39">SUM(E196,F196)*C196</f>
        <v>0</v>
      </c>
    </row>
    <row r="197" spans="1:7" x14ac:dyDescent="0.2">
      <c r="A197" s="92" t="s">
        <v>241</v>
      </c>
      <c r="B197" s="93" t="s">
        <v>274</v>
      </c>
      <c r="C197" s="88">
        <v>2</v>
      </c>
      <c r="D197" s="284" t="s">
        <v>112</v>
      </c>
      <c r="E197" s="292"/>
      <c r="F197" s="292"/>
      <c r="G197" s="139">
        <f t="shared" si="39"/>
        <v>0</v>
      </c>
    </row>
    <row r="198" spans="1:7" x14ac:dyDescent="0.2">
      <c r="A198" s="92" t="s">
        <v>242</v>
      </c>
      <c r="B198" s="93" t="s">
        <v>505</v>
      </c>
      <c r="C198" s="88">
        <v>30</v>
      </c>
      <c r="D198" s="284" t="s">
        <v>112</v>
      </c>
      <c r="E198" s="89" t="s">
        <v>157</v>
      </c>
      <c r="F198" s="292"/>
      <c r="G198" s="139">
        <f t="shared" ref="G198" si="40">SUM(E198:F198)*C198</f>
        <v>0</v>
      </c>
    </row>
    <row r="199" spans="1:7" ht="15" customHeight="1" x14ac:dyDescent="0.2">
      <c r="A199" s="92" t="s">
        <v>503</v>
      </c>
      <c r="B199" s="108" t="s">
        <v>507</v>
      </c>
      <c r="C199" s="88">
        <v>34</v>
      </c>
      <c r="D199" s="284" t="s">
        <v>69</v>
      </c>
      <c r="E199" s="292"/>
      <c r="F199" s="292"/>
      <c r="G199" s="139">
        <f t="shared" ref="G199:G207" si="41">SUM(E199:F199)*C199</f>
        <v>0</v>
      </c>
    </row>
    <row r="200" spans="1:7" ht="15" customHeight="1" x14ac:dyDescent="0.2">
      <c r="A200" s="92" t="s">
        <v>504</v>
      </c>
      <c r="B200" s="93" t="s">
        <v>509</v>
      </c>
      <c r="C200" s="88">
        <v>34</v>
      </c>
      <c r="D200" s="284" t="s">
        <v>69</v>
      </c>
      <c r="E200" s="292"/>
      <c r="F200" s="292"/>
      <c r="G200" s="139">
        <f t="shared" si="41"/>
        <v>0</v>
      </c>
    </row>
    <row r="201" spans="1:7" ht="15" customHeight="1" x14ac:dyDescent="0.2">
      <c r="A201" s="92" t="s">
        <v>650</v>
      </c>
      <c r="B201" s="93" t="s">
        <v>511</v>
      </c>
      <c r="C201" s="88">
        <v>34</v>
      </c>
      <c r="D201" s="284" t="s">
        <v>69</v>
      </c>
      <c r="E201" s="292"/>
      <c r="F201" s="292"/>
      <c r="G201" s="139">
        <f t="shared" si="41"/>
        <v>0</v>
      </c>
    </row>
    <row r="202" spans="1:7" ht="15" customHeight="1" x14ac:dyDescent="0.2">
      <c r="A202" s="92" t="s">
        <v>651</v>
      </c>
      <c r="B202" s="93" t="s">
        <v>513</v>
      </c>
      <c r="C202" s="88">
        <v>23</v>
      </c>
      <c r="D202" s="284" t="s">
        <v>112</v>
      </c>
      <c r="E202" s="292"/>
      <c r="F202" s="292"/>
      <c r="G202" s="139">
        <f t="shared" si="41"/>
        <v>0</v>
      </c>
    </row>
    <row r="203" spans="1:7" ht="15" customHeight="1" x14ac:dyDescent="0.2">
      <c r="A203" s="92" t="s">
        <v>652</v>
      </c>
      <c r="B203" s="93" t="s">
        <v>515</v>
      </c>
      <c r="C203" s="88">
        <v>2</v>
      </c>
      <c r="D203" s="284" t="s">
        <v>112</v>
      </c>
      <c r="E203" s="292"/>
      <c r="F203" s="292"/>
      <c r="G203" s="139">
        <f t="shared" si="41"/>
        <v>0</v>
      </c>
    </row>
    <row r="204" spans="1:7" ht="15" customHeight="1" x14ac:dyDescent="0.2">
      <c r="A204" s="92" t="s">
        <v>653</v>
      </c>
      <c r="B204" s="93" t="s">
        <v>517</v>
      </c>
      <c r="C204" s="88">
        <v>13</v>
      </c>
      <c r="D204" s="284" t="s">
        <v>112</v>
      </c>
      <c r="E204" s="292"/>
      <c r="F204" s="292"/>
      <c r="G204" s="139">
        <f t="shared" si="41"/>
        <v>0</v>
      </c>
    </row>
    <row r="205" spans="1:7" ht="15" customHeight="1" x14ac:dyDescent="0.2">
      <c r="A205" s="92" t="s">
        <v>654</v>
      </c>
      <c r="B205" s="93" t="s">
        <v>519</v>
      </c>
      <c r="C205" s="88">
        <v>4</v>
      </c>
      <c r="D205" s="284" t="s">
        <v>112</v>
      </c>
      <c r="E205" s="292"/>
      <c r="F205" s="292"/>
      <c r="G205" s="139">
        <f t="shared" ref="G205:G206" si="42">SUM(E205:F205)*C205</f>
        <v>0</v>
      </c>
    </row>
    <row r="206" spans="1:7" x14ac:dyDescent="0.2">
      <c r="A206" s="92" t="s">
        <v>655</v>
      </c>
      <c r="B206" s="93" t="s">
        <v>521</v>
      </c>
      <c r="C206" s="88">
        <v>10</v>
      </c>
      <c r="D206" s="284" t="s">
        <v>112</v>
      </c>
      <c r="E206" s="292"/>
      <c r="F206" s="292"/>
      <c r="G206" s="139">
        <f t="shared" si="42"/>
        <v>0</v>
      </c>
    </row>
    <row r="207" spans="1:7" x14ac:dyDescent="0.2">
      <c r="A207" s="92" t="s">
        <v>506</v>
      </c>
      <c r="B207" s="93" t="s">
        <v>523</v>
      </c>
      <c r="C207" s="88">
        <v>15</v>
      </c>
      <c r="D207" s="284" t="s">
        <v>112</v>
      </c>
      <c r="E207" s="292"/>
      <c r="F207" s="292"/>
      <c r="G207" s="139">
        <f t="shared" si="41"/>
        <v>0</v>
      </c>
    </row>
    <row r="208" spans="1:7" x14ac:dyDescent="0.2">
      <c r="A208" s="92" t="s">
        <v>508</v>
      </c>
      <c r="B208" s="93" t="s">
        <v>525</v>
      </c>
      <c r="C208" s="88">
        <v>48</v>
      </c>
      <c r="D208" s="284" t="s">
        <v>69</v>
      </c>
      <c r="E208" s="292"/>
      <c r="F208" s="292"/>
      <c r="G208" s="139">
        <f t="shared" ref="G208:G219" si="43">SUM(E208:F208)*C208</f>
        <v>0</v>
      </c>
    </row>
    <row r="209" spans="1:7" x14ac:dyDescent="0.2">
      <c r="A209" s="92" t="s">
        <v>510</v>
      </c>
      <c r="B209" s="93" t="s">
        <v>527</v>
      </c>
      <c r="C209" s="88">
        <v>5</v>
      </c>
      <c r="D209" s="284" t="s">
        <v>112</v>
      </c>
      <c r="E209" s="292"/>
      <c r="F209" s="292"/>
      <c r="G209" s="139">
        <f t="shared" si="43"/>
        <v>0</v>
      </c>
    </row>
    <row r="210" spans="1:7" x14ac:dyDescent="0.2">
      <c r="A210" s="92" t="s">
        <v>512</v>
      </c>
      <c r="B210" s="93" t="s">
        <v>528</v>
      </c>
      <c r="C210" s="88">
        <v>32</v>
      </c>
      <c r="D210" s="284" t="s">
        <v>112</v>
      </c>
      <c r="E210" s="292"/>
      <c r="F210" s="292"/>
      <c r="G210" s="139">
        <f t="shared" si="43"/>
        <v>0</v>
      </c>
    </row>
    <row r="211" spans="1:7" x14ac:dyDescent="0.2">
      <c r="A211" s="92" t="s">
        <v>514</v>
      </c>
      <c r="B211" s="93" t="s">
        <v>530</v>
      </c>
      <c r="C211" s="88">
        <v>20</v>
      </c>
      <c r="D211" s="284" t="s">
        <v>112</v>
      </c>
      <c r="E211" s="292"/>
      <c r="F211" s="292"/>
      <c r="G211" s="139">
        <f t="shared" si="43"/>
        <v>0</v>
      </c>
    </row>
    <row r="212" spans="1:7" x14ac:dyDescent="0.2">
      <c r="A212" s="92" t="s">
        <v>516</v>
      </c>
      <c r="B212" s="93" t="s">
        <v>532</v>
      </c>
      <c r="C212" s="88">
        <v>8</v>
      </c>
      <c r="D212" s="284" t="s">
        <v>112</v>
      </c>
      <c r="E212" s="292"/>
      <c r="F212" s="292"/>
      <c r="G212" s="139">
        <f t="shared" si="43"/>
        <v>0</v>
      </c>
    </row>
    <row r="213" spans="1:7" x14ac:dyDescent="0.2">
      <c r="A213" s="92" t="s">
        <v>518</v>
      </c>
      <c r="B213" s="93" t="s">
        <v>533</v>
      </c>
      <c r="C213" s="88">
        <v>32</v>
      </c>
      <c r="D213" s="284" t="s">
        <v>69</v>
      </c>
      <c r="E213" s="292"/>
      <c r="F213" s="292"/>
      <c r="G213" s="139">
        <f t="shared" si="43"/>
        <v>0</v>
      </c>
    </row>
    <row r="214" spans="1:7" x14ac:dyDescent="0.2">
      <c r="A214" s="92" t="s">
        <v>520</v>
      </c>
      <c r="B214" s="93" t="s">
        <v>534</v>
      </c>
      <c r="C214" s="88">
        <v>32</v>
      </c>
      <c r="D214" s="284" t="s">
        <v>112</v>
      </c>
      <c r="E214" s="292"/>
      <c r="F214" s="292"/>
      <c r="G214" s="139">
        <f t="shared" si="43"/>
        <v>0</v>
      </c>
    </row>
    <row r="215" spans="1:7" s="13" customFormat="1" x14ac:dyDescent="0.2">
      <c r="A215" s="92" t="s">
        <v>522</v>
      </c>
      <c r="B215" s="93" t="s">
        <v>535</v>
      </c>
      <c r="C215" s="88">
        <v>200</v>
      </c>
      <c r="D215" s="284" t="s">
        <v>112</v>
      </c>
      <c r="E215" s="292"/>
      <c r="F215" s="292"/>
      <c r="G215" s="139">
        <f t="shared" si="43"/>
        <v>0</v>
      </c>
    </row>
    <row r="216" spans="1:7" s="13" customFormat="1" ht="25.5" x14ac:dyDescent="0.2">
      <c r="A216" s="92" t="s">
        <v>524</v>
      </c>
      <c r="B216" s="93" t="s">
        <v>536</v>
      </c>
      <c r="C216" s="88">
        <v>12</v>
      </c>
      <c r="D216" s="284" t="s">
        <v>112</v>
      </c>
      <c r="E216" s="292"/>
      <c r="F216" s="292"/>
      <c r="G216" s="139">
        <f t="shared" si="43"/>
        <v>0</v>
      </c>
    </row>
    <row r="217" spans="1:7" s="13" customFormat="1" x14ac:dyDescent="0.2">
      <c r="A217" s="92" t="s">
        <v>526</v>
      </c>
      <c r="B217" s="93" t="s">
        <v>537</v>
      </c>
      <c r="C217" s="88">
        <v>12</v>
      </c>
      <c r="D217" s="284" t="s">
        <v>69</v>
      </c>
      <c r="E217" s="292"/>
      <c r="F217" s="292"/>
      <c r="G217" s="139">
        <f t="shared" si="43"/>
        <v>0</v>
      </c>
    </row>
    <row r="218" spans="1:7" s="13" customFormat="1" x14ac:dyDescent="0.2">
      <c r="A218" s="92" t="s">
        <v>529</v>
      </c>
      <c r="B218" s="93" t="s">
        <v>250</v>
      </c>
      <c r="C218" s="88">
        <v>4</v>
      </c>
      <c r="D218" s="284" t="s">
        <v>112</v>
      </c>
      <c r="E218" s="292"/>
      <c r="F218" s="292"/>
      <c r="G218" s="139">
        <f t="shared" si="43"/>
        <v>0</v>
      </c>
    </row>
    <row r="219" spans="1:7" s="13" customFormat="1" x14ac:dyDescent="0.2">
      <c r="A219" s="92" t="s">
        <v>531</v>
      </c>
      <c r="B219" s="93" t="s">
        <v>538</v>
      </c>
      <c r="C219" s="88">
        <v>4</v>
      </c>
      <c r="D219" s="284" t="s">
        <v>112</v>
      </c>
      <c r="E219" s="292"/>
      <c r="F219" s="292"/>
      <c r="G219" s="139">
        <f t="shared" si="43"/>
        <v>0</v>
      </c>
    </row>
    <row r="220" spans="1:7" x14ac:dyDescent="0.2">
      <c r="A220" s="94">
        <v>2</v>
      </c>
      <c r="B220" s="95" t="s">
        <v>276</v>
      </c>
      <c r="C220" s="87"/>
      <c r="D220" s="88"/>
      <c r="E220" s="139"/>
      <c r="F220" s="139"/>
      <c r="G220" s="89"/>
    </row>
    <row r="221" spans="1:7" ht="25.5" x14ac:dyDescent="0.2">
      <c r="A221" s="92" t="s">
        <v>58</v>
      </c>
      <c r="B221" s="93" t="s">
        <v>272</v>
      </c>
      <c r="C221" s="88">
        <v>2</v>
      </c>
      <c r="D221" s="284" t="s">
        <v>233</v>
      </c>
      <c r="E221" s="292"/>
      <c r="F221" s="292"/>
      <c r="G221" s="139">
        <f>SUM(E221,F221)*C221</f>
        <v>0</v>
      </c>
    </row>
    <row r="222" spans="1:7" x14ac:dyDescent="0.2">
      <c r="A222" s="92" t="s">
        <v>59</v>
      </c>
      <c r="B222" s="93" t="s">
        <v>275</v>
      </c>
      <c r="C222" s="88">
        <v>6</v>
      </c>
      <c r="D222" s="284" t="s">
        <v>112</v>
      </c>
      <c r="E222" s="292"/>
      <c r="F222" s="292"/>
      <c r="G222" s="139">
        <f t="shared" ref="G222:G225" si="44">SUM(E222,F222)*C222</f>
        <v>0</v>
      </c>
    </row>
    <row r="223" spans="1:7" ht="25.5" x14ac:dyDescent="0.2">
      <c r="A223" s="92" t="s">
        <v>258</v>
      </c>
      <c r="B223" s="93" t="s">
        <v>273</v>
      </c>
      <c r="C223" s="88">
        <v>2</v>
      </c>
      <c r="D223" s="284" t="s">
        <v>112</v>
      </c>
      <c r="E223" s="292"/>
      <c r="F223" s="292"/>
      <c r="G223" s="139">
        <f t="shared" si="44"/>
        <v>0</v>
      </c>
    </row>
    <row r="224" spans="1:7" ht="25.5" x14ac:dyDescent="0.2">
      <c r="A224" s="92" t="s">
        <v>67</v>
      </c>
      <c r="B224" s="93" t="s">
        <v>327</v>
      </c>
      <c r="C224" s="88">
        <v>1</v>
      </c>
      <c r="D224" s="284" t="s">
        <v>112</v>
      </c>
      <c r="E224" s="292"/>
      <c r="F224" s="292"/>
      <c r="G224" s="139">
        <f t="shared" si="44"/>
        <v>0</v>
      </c>
    </row>
    <row r="225" spans="1:7" x14ac:dyDescent="0.2">
      <c r="A225" s="92" t="s">
        <v>68</v>
      </c>
      <c r="B225" s="93" t="s">
        <v>487</v>
      </c>
      <c r="C225" s="88">
        <v>175</v>
      </c>
      <c r="D225" s="284" t="s">
        <v>69</v>
      </c>
      <c r="E225" s="292"/>
      <c r="F225" s="292"/>
      <c r="G225" s="139">
        <f t="shared" si="44"/>
        <v>0</v>
      </c>
    </row>
    <row r="226" spans="1:7" x14ac:dyDescent="0.2">
      <c r="A226" s="92" t="s">
        <v>89</v>
      </c>
      <c r="B226" s="93" t="s">
        <v>483</v>
      </c>
      <c r="C226" s="88">
        <v>9</v>
      </c>
      <c r="D226" s="284" t="s">
        <v>69</v>
      </c>
      <c r="E226" s="292"/>
      <c r="F226" s="292"/>
      <c r="G226" s="139">
        <f>SUM(E226:F226)*C226</f>
        <v>0</v>
      </c>
    </row>
    <row r="227" spans="1:7" ht="30" customHeight="1" x14ac:dyDescent="0.2">
      <c r="A227" s="92" t="s">
        <v>90</v>
      </c>
      <c r="B227" s="93" t="s">
        <v>539</v>
      </c>
      <c r="C227" s="88">
        <v>3</v>
      </c>
      <c r="D227" s="284" t="s">
        <v>112</v>
      </c>
      <c r="E227" s="292"/>
      <c r="F227" s="292"/>
      <c r="G227" s="139">
        <f>SUM(E227:F227)*C227</f>
        <v>0</v>
      </c>
    </row>
    <row r="228" spans="1:7" x14ac:dyDescent="0.2">
      <c r="A228" s="92" t="s">
        <v>91</v>
      </c>
      <c r="B228" s="93" t="s">
        <v>540</v>
      </c>
      <c r="C228" s="88">
        <v>1</v>
      </c>
      <c r="D228" s="284" t="s">
        <v>112</v>
      </c>
      <c r="E228" s="292"/>
      <c r="F228" s="292"/>
      <c r="G228" s="139">
        <f>SUM(E228:F228)*C228</f>
        <v>0</v>
      </c>
    </row>
    <row r="229" spans="1:7" ht="15" customHeight="1" x14ac:dyDescent="0.2">
      <c r="A229" s="92" t="s">
        <v>92</v>
      </c>
      <c r="B229" s="93" t="s">
        <v>484</v>
      </c>
      <c r="C229" s="88">
        <v>6</v>
      </c>
      <c r="D229" s="284" t="s">
        <v>112</v>
      </c>
      <c r="E229" s="292"/>
      <c r="F229" s="292"/>
      <c r="G229" s="139">
        <f>SUM(E229:F229)*C229</f>
        <v>0</v>
      </c>
    </row>
    <row r="230" spans="1:7" s="13" customFormat="1" x14ac:dyDescent="0.2">
      <c r="A230" s="92" t="s">
        <v>145</v>
      </c>
      <c r="B230" s="93" t="s">
        <v>485</v>
      </c>
      <c r="C230" s="88">
        <v>6</v>
      </c>
      <c r="D230" s="284" t="s">
        <v>112</v>
      </c>
      <c r="E230" s="292"/>
      <c r="F230" s="292"/>
      <c r="G230" s="139">
        <f>SUM(E230:F230)*C230</f>
        <v>0</v>
      </c>
    </row>
    <row r="231" spans="1:7" s="13" customFormat="1" ht="15" customHeight="1" x14ac:dyDescent="0.2">
      <c r="A231" s="92" t="s">
        <v>265</v>
      </c>
      <c r="B231" s="93" t="s">
        <v>541</v>
      </c>
      <c r="C231" s="88">
        <v>2</v>
      </c>
      <c r="D231" s="284" t="s">
        <v>112</v>
      </c>
      <c r="E231" s="292"/>
      <c r="F231" s="292"/>
      <c r="G231" s="139">
        <f t="shared" ref="G231" si="45">SUM(E231:F231)*C231</f>
        <v>0</v>
      </c>
    </row>
    <row r="232" spans="1:7" s="13" customFormat="1" x14ac:dyDescent="0.2">
      <c r="A232" s="92" t="s">
        <v>266</v>
      </c>
      <c r="B232" s="93" t="s">
        <v>297</v>
      </c>
      <c r="C232" s="88">
        <v>3</v>
      </c>
      <c r="D232" s="284" t="s">
        <v>69</v>
      </c>
      <c r="E232" s="292"/>
      <c r="F232" s="292"/>
      <c r="G232" s="139">
        <f t="shared" ref="G232:G233" si="46">SUM(E232:F232)*C232</f>
        <v>0</v>
      </c>
    </row>
    <row r="233" spans="1:7" s="13" customFormat="1" x14ac:dyDescent="0.2">
      <c r="A233" s="92" t="s">
        <v>267</v>
      </c>
      <c r="B233" s="93" t="s">
        <v>298</v>
      </c>
      <c r="C233" s="88">
        <v>1</v>
      </c>
      <c r="D233" s="284" t="s">
        <v>112</v>
      </c>
      <c r="E233" s="292"/>
      <c r="F233" s="292"/>
      <c r="G233" s="139">
        <f t="shared" si="46"/>
        <v>0</v>
      </c>
    </row>
    <row r="234" spans="1:7" s="13" customFormat="1" x14ac:dyDescent="0.2">
      <c r="A234" s="226" t="s">
        <v>656</v>
      </c>
      <c r="B234" s="233" t="s">
        <v>542</v>
      </c>
      <c r="C234" s="235">
        <v>1</v>
      </c>
      <c r="D234" s="289" t="s">
        <v>112</v>
      </c>
      <c r="E234" s="294"/>
      <c r="F234" s="294"/>
      <c r="G234" s="237">
        <f>SUM(E234,F234)*C234</f>
        <v>0</v>
      </c>
    </row>
    <row r="235" spans="1:7" s="13" customFormat="1" x14ac:dyDescent="0.2">
      <c r="A235" s="227"/>
      <c r="B235" s="234"/>
      <c r="C235" s="236"/>
      <c r="D235" s="290"/>
      <c r="E235" s="295"/>
      <c r="F235" s="295"/>
      <c r="G235" s="238"/>
    </row>
    <row r="236" spans="1:7" s="13" customFormat="1" x14ac:dyDescent="0.2">
      <c r="A236" s="226" t="s">
        <v>657</v>
      </c>
      <c r="B236" s="233" t="s">
        <v>543</v>
      </c>
      <c r="C236" s="235">
        <v>1</v>
      </c>
      <c r="D236" s="289" t="s">
        <v>112</v>
      </c>
      <c r="E236" s="294"/>
      <c r="F236" s="294"/>
      <c r="G236" s="237">
        <f>SUM(E236,F236)*C236</f>
        <v>0</v>
      </c>
    </row>
    <row r="237" spans="1:7" s="13" customFormat="1" x14ac:dyDescent="0.2">
      <c r="A237" s="227"/>
      <c r="B237" s="234"/>
      <c r="C237" s="236"/>
      <c r="D237" s="290"/>
      <c r="E237" s="295"/>
      <c r="F237" s="295"/>
      <c r="G237" s="238"/>
    </row>
    <row r="238" spans="1:7" s="13" customFormat="1" x14ac:dyDescent="0.2">
      <c r="A238" s="94">
        <v>3</v>
      </c>
      <c r="B238" s="95" t="s">
        <v>283</v>
      </c>
      <c r="C238" s="87"/>
      <c r="D238" s="88"/>
      <c r="E238" s="139"/>
      <c r="F238" s="139"/>
      <c r="G238" s="89"/>
    </row>
    <row r="239" spans="1:7" s="13" customFormat="1" x14ac:dyDescent="0.2">
      <c r="A239" s="94" t="s">
        <v>70</v>
      </c>
      <c r="B239" s="95" t="s">
        <v>278</v>
      </c>
      <c r="C239" s="87"/>
      <c r="D239" s="88"/>
      <c r="E239" s="139"/>
      <c r="F239" s="139"/>
      <c r="G239" s="89"/>
    </row>
    <row r="240" spans="1:7" s="13" customFormat="1" x14ac:dyDescent="0.2">
      <c r="A240" s="92" t="s">
        <v>544</v>
      </c>
      <c r="B240" s="93" t="s">
        <v>328</v>
      </c>
      <c r="C240" s="88">
        <v>1</v>
      </c>
      <c r="D240" s="284" t="s">
        <v>112</v>
      </c>
      <c r="E240" s="89" t="s">
        <v>157</v>
      </c>
      <c r="F240" s="292"/>
      <c r="G240" s="139">
        <f t="shared" ref="G240:G251" si="47">SUM(E240,F240)*C240</f>
        <v>0</v>
      </c>
    </row>
    <row r="241" spans="1:7" s="13" customFormat="1" x14ac:dyDescent="0.2">
      <c r="A241" s="92" t="s">
        <v>545</v>
      </c>
      <c r="B241" s="93" t="s">
        <v>329</v>
      </c>
      <c r="C241" s="88">
        <v>1</v>
      </c>
      <c r="D241" s="284" t="s">
        <v>112</v>
      </c>
      <c r="E241" s="89" t="s">
        <v>157</v>
      </c>
      <c r="F241" s="292"/>
      <c r="G241" s="139">
        <f t="shared" si="47"/>
        <v>0</v>
      </c>
    </row>
    <row r="242" spans="1:7" s="13" customFormat="1" x14ac:dyDescent="0.2">
      <c r="A242" s="92" t="s">
        <v>546</v>
      </c>
      <c r="B242" s="93" t="s">
        <v>330</v>
      </c>
      <c r="C242" s="88">
        <v>1</v>
      </c>
      <c r="D242" s="284" t="s">
        <v>112</v>
      </c>
      <c r="E242" s="89" t="s">
        <v>157</v>
      </c>
      <c r="F242" s="292"/>
      <c r="G242" s="139">
        <f t="shared" si="47"/>
        <v>0</v>
      </c>
    </row>
    <row r="243" spans="1:7" s="13" customFormat="1" ht="25.5" x14ac:dyDescent="0.2">
      <c r="A243" s="92" t="s">
        <v>547</v>
      </c>
      <c r="B243" s="93" t="s">
        <v>331</v>
      </c>
      <c r="C243" s="88">
        <v>1</v>
      </c>
      <c r="D243" s="284" t="s">
        <v>112</v>
      </c>
      <c r="E243" s="89" t="s">
        <v>157</v>
      </c>
      <c r="F243" s="292"/>
      <c r="G243" s="139">
        <f t="shared" si="47"/>
        <v>0</v>
      </c>
    </row>
    <row r="244" spans="1:7" s="13" customFormat="1" x14ac:dyDescent="0.2">
      <c r="A244" s="92" t="s">
        <v>93</v>
      </c>
      <c r="B244" s="93" t="s">
        <v>332</v>
      </c>
      <c r="C244" s="88">
        <v>1</v>
      </c>
      <c r="D244" s="284" t="s">
        <v>112</v>
      </c>
      <c r="E244" s="89" t="s">
        <v>157</v>
      </c>
      <c r="F244" s="292"/>
      <c r="G244" s="139">
        <f t="shared" si="47"/>
        <v>0</v>
      </c>
    </row>
    <row r="245" spans="1:7" s="13" customFormat="1" x14ac:dyDescent="0.2">
      <c r="A245" s="92" t="s">
        <v>94</v>
      </c>
      <c r="B245" s="93" t="s">
        <v>333</v>
      </c>
      <c r="C245" s="88">
        <v>1</v>
      </c>
      <c r="D245" s="284" t="s">
        <v>112</v>
      </c>
      <c r="E245" s="89" t="s">
        <v>157</v>
      </c>
      <c r="F245" s="292"/>
      <c r="G245" s="139">
        <f t="shared" si="47"/>
        <v>0</v>
      </c>
    </row>
    <row r="246" spans="1:7" s="13" customFormat="1" x14ac:dyDescent="0.2">
      <c r="A246" s="92" t="s">
        <v>95</v>
      </c>
      <c r="B246" s="93" t="s">
        <v>548</v>
      </c>
      <c r="C246" s="88">
        <v>100</v>
      </c>
      <c r="D246" s="284" t="s">
        <v>136</v>
      </c>
      <c r="E246" s="292"/>
      <c r="F246" s="292"/>
      <c r="G246" s="139">
        <f t="shared" si="47"/>
        <v>0</v>
      </c>
    </row>
    <row r="247" spans="1:7" s="13" customFormat="1" x14ac:dyDescent="0.2">
      <c r="A247" s="92" t="s">
        <v>96</v>
      </c>
      <c r="B247" s="93" t="s">
        <v>549</v>
      </c>
      <c r="C247" s="88">
        <v>5</v>
      </c>
      <c r="D247" s="284" t="s">
        <v>136</v>
      </c>
      <c r="E247" s="292"/>
      <c r="F247" s="292"/>
      <c r="G247" s="139">
        <f t="shared" si="47"/>
        <v>0</v>
      </c>
    </row>
    <row r="248" spans="1:7" s="13" customFormat="1" x14ac:dyDescent="0.2">
      <c r="A248" s="92" t="s">
        <v>97</v>
      </c>
      <c r="B248" s="93" t="s">
        <v>550</v>
      </c>
      <c r="C248" s="88">
        <v>4</v>
      </c>
      <c r="D248" s="284" t="s">
        <v>233</v>
      </c>
      <c r="E248" s="292"/>
      <c r="F248" s="292"/>
      <c r="G248" s="139">
        <f t="shared" si="47"/>
        <v>0</v>
      </c>
    </row>
    <row r="249" spans="1:7" s="13" customFormat="1" x14ac:dyDescent="0.2">
      <c r="A249" s="92" t="s">
        <v>98</v>
      </c>
      <c r="B249" s="93" t="s">
        <v>279</v>
      </c>
      <c r="C249" s="88">
        <v>2</v>
      </c>
      <c r="D249" s="284" t="s">
        <v>233</v>
      </c>
      <c r="E249" s="292"/>
      <c r="F249" s="292"/>
      <c r="G249" s="139">
        <f t="shared" si="47"/>
        <v>0</v>
      </c>
    </row>
    <row r="250" spans="1:7" s="13" customFormat="1" x14ac:dyDescent="0.2">
      <c r="A250" s="92" t="s">
        <v>99</v>
      </c>
      <c r="B250" s="93" t="s">
        <v>326</v>
      </c>
      <c r="C250" s="88">
        <v>1</v>
      </c>
      <c r="D250" s="284" t="s">
        <v>233</v>
      </c>
      <c r="E250" s="292"/>
      <c r="F250" s="292"/>
      <c r="G250" s="139">
        <f t="shared" si="47"/>
        <v>0</v>
      </c>
    </row>
    <row r="251" spans="1:7" s="13" customFormat="1" ht="42" customHeight="1" x14ac:dyDescent="0.2">
      <c r="A251" s="92" t="s">
        <v>100</v>
      </c>
      <c r="B251" s="93" t="s">
        <v>280</v>
      </c>
      <c r="C251" s="88">
        <v>1</v>
      </c>
      <c r="D251" s="284" t="s">
        <v>233</v>
      </c>
      <c r="E251" s="292"/>
      <c r="F251" s="292"/>
      <c r="G251" s="139">
        <f t="shared" si="47"/>
        <v>0</v>
      </c>
    </row>
    <row r="252" spans="1:7" s="13" customFormat="1" ht="25.5" x14ac:dyDescent="0.2">
      <c r="A252" s="92" t="s">
        <v>101</v>
      </c>
      <c r="B252" s="93" t="s">
        <v>151</v>
      </c>
      <c r="C252" s="88">
        <v>40</v>
      </c>
      <c r="D252" s="284" t="s">
        <v>69</v>
      </c>
      <c r="E252" s="292"/>
      <c r="F252" s="292"/>
      <c r="G252" s="139">
        <f>SUM(E252,F252)*C252</f>
        <v>0</v>
      </c>
    </row>
    <row r="253" spans="1:7" s="13" customFormat="1" x14ac:dyDescent="0.2">
      <c r="A253" s="92" t="s">
        <v>164</v>
      </c>
      <c r="B253" s="93" t="s">
        <v>551</v>
      </c>
      <c r="C253" s="88">
        <v>12</v>
      </c>
      <c r="D253" s="284" t="s">
        <v>112</v>
      </c>
      <c r="E253" s="292"/>
      <c r="F253" s="292"/>
      <c r="G253" s="139">
        <f>SUM(E253,F253)*C253</f>
        <v>0</v>
      </c>
    </row>
    <row r="254" spans="1:7" s="13" customFormat="1" x14ac:dyDescent="0.2">
      <c r="A254" s="92" t="s">
        <v>165</v>
      </c>
      <c r="B254" s="93" t="s">
        <v>488</v>
      </c>
      <c r="C254" s="88">
        <v>10</v>
      </c>
      <c r="D254" s="284" t="s">
        <v>69</v>
      </c>
      <c r="E254" s="292"/>
      <c r="F254" s="292"/>
      <c r="G254" s="139">
        <f>SUM(E254:F254)*C254</f>
        <v>0</v>
      </c>
    </row>
    <row r="255" spans="1:7" s="13" customFormat="1" x14ac:dyDescent="0.2">
      <c r="A255" s="92" t="s">
        <v>166</v>
      </c>
      <c r="B255" s="93" t="s">
        <v>489</v>
      </c>
      <c r="C255" s="88">
        <v>5</v>
      </c>
      <c r="D255" s="284" t="s">
        <v>112</v>
      </c>
      <c r="E255" s="292"/>
      <c r="F255" s="292"/>
      <c r="G255" s="139">
        <f>SUM(E255,F255)*C255</f>
        <v>0</v>
      </c>
    </row>
    <row r="256" spans="1:7" s="13" customFormat="1" ht="15" customHeight="1" x14ac:dyDescent="0.2">
      <c r="A256" s="92" t="s">
        <v>167</v>
      </c>
      <c r="B256" s="93" t="s">
        <v>484</v>
      </c>
      <c r="C256" s="88">
        <v>2</v>
      </c>
      <c r="D256" s="284" t="s">
        <v>112</v>
      </c>
      <c r="E256" s="292"/>
      <c r="F256" s="292"/>
      <c r="G256" s="139">
        <f>SUM(E256:F256)*C256</f>
        <v>0</v>
      </c>
    </row>
    <row r="257" spans="1:7" s="13" customFormat="1" x14ac:dyDescent="0.2">
      <c r="A257" s="92" t="s">
        <v>168</v>
      </c>
      <c r="B257" s="93" t="s">
        <v>490</v>
      </c>
      <c r="C257" s="88">
        <v>5</v>
      </c>
      <c r="D257" s="284" t="s">
        <v>112</v>
      </c>
      <c r="E257" s="292"/>
      <c r="F257" s="292"/>
      <c r="G257" s="139">
        <f>SUM(E257,F257)*C257</f>
        <v>0</v>
      </c>
    </row>
    <row r="258" spans="1:7" ht="25.5" x14ac:dyDescent="0.2">
      <c r="A258" s="92" t="s">
        <v>169</v>
      </c>
      <c r="B258" s="93" t="s">
        <v>552</v>
      </c>
      <c r="C258" s="88">
        <v>20</v>
      </c>
      <c r="D258" s="284" t="s">
        <v>69</v>
      </c>
      <c r="E258" s="292"/>
      <c r="F258" s="292"/>
      <c r="G258" s="139">
        <f>SUM(E258,F258)*C258</f>
        <v>0</v>
      </c>
    </row>
    <row r="259" spans="1:7" s="13" customFormat="1" ht="25.5" x14ac:dyDescent="0.2">
      <c r="A259" s="92" t="s">
        <v>170</v>
      </c>
      <c r="B259" s="93" t="s">
        <v>245</v>
      </c>
      <c r="C259" s="88">
        <v>8</v>
      </c>
      <c r="D259" s="284" t="s">
        <v>112</v>
      </c>
      <c r="E259" s="292"/>
      <c r="F259" s="292"/>
      <c r="G259" s="139">
        <f t="shared" ref="G259" si="48">SUM(E259,F259)*C259</f>
        <v>0</v>
      </c>
    </row>
    <row r="260" spans="1:7" x14ac:dyDescent="0.2">
      <c r="A260" s="94">
        <v>4</v>
      </c>
      <c r="B260" s="95" t="s">
        <v>553</v>
      </c>
      <c r="C260" s="87"/>
      <c r="D260" s="88"/>
      <c r="E260" s="139"/>
      <c r="F260" s="139"/>
      <c r="G260" s="89"/>
    </row>
    <row r="261" spans="1:7" x14ac:dyDescent="0.2">
      <c r="A261" s="92" t="s">
        <v>60</v>
      </c>
      <c r="B261" s="93" t="s">
        <v>554</v>
      </c>
      <c r="C261" s="88">
        <v>100</v>
      </c>
      <c r="D261" s="284" t="s">
        <v>69</v>
      </c>
      <c r="E261" s="292"/>
      <c r="F261" s="292"/>
      <c r="G261" s="139">
        <f t="shared" ref="G261" si="49">SUM(E261,F261)*C261</f>
        <v>0</v>
      </c>
    </row>
    <row r="262" spans="1:7" ht="25.5" x14ac:dyDescent="0.2">
      <c r="A262" s="92" t="s">
        <v>61</v>
      </c>
      <c r="B262" s="93" t="s">
        <v>552</v>
      </c>
      <c r="C262" s="88">
        <v>30</v>
      </c>
      <c r="D262" s="284" t="s">
        <v>69</v>
      </c>
      <c r="E262" s="292"/>
      <c r="F262" s="292"/>
      <c r="G262" s="139">
        <f>SUM(E262,F262)*C262</f>
        <v>0</v>
      </c>
    </row>
    <row r="263" spans="1:7" x14ac:dyDescent="0.2">
      <c r="A263" s="92" t="s">
        <v>132</v>
      </c>
      <c r="B263" s="93" t="s">
        <v>284</v>
      </c>
      <c r="C263" s="88">
        <v>3</v>
      </c>
      <c r="D263" s="284" t="s">
        <v>112</v>
      </c>
      <c r="E263" s="292"/>
      <c r="F263" s="292"/>
      <c r="G263" s="139">
        <f t="shared" ref="G263:G264" si="50">SUM(E263,F263)*C263</f>
        <v>0</v>
      </c>
    </row>
    <row r="264" spans="1:7" ht="25.5" x14ac:dyDescent="0.2">
      <c r="A264" s="92" t="s">
        <v>555</v>
      </c>
      <c r="B264" s="93" t="s">
        <v>245</v>
      </c>
      <c r="C264" s="88">
        <v>14</v>
      </c>
      <c r="D264" s="284" t="s">
        <v>112</v>
      </c>
      <c r="E264" s="292"/>
      <c r="F264" s="292"/>
      <c r="G264" s="139">
        <f t="shared" si="50"/>
        <v>0</v>
      </c>
    </row>
    <row r="265" spans="1:7" ht="15" customHeight="1" x14ac:dyDescent="0.2">
      <c r="A265" s="92" t="s">
        <v>133</v>
      </c>
      <c r="B265" s="93" t="s">
        <v>556</v>
      </c>
      <c r="C265" s="88">
        <v>1</v>
      </c>
      <c r="D265" s="284" t="s">
        <v>112</v>
      </c>
      <c r="E265" s="292"/>
      <c r="F265" s="292"/>
      <c r="G265" s="139">
        <f>SUM(E265,F265)*C265</f>
        <v>0</v>
      </c>
    </row>
    <row r="266" spans="1:7" ht="15" customHeight="1" x14ac:dyDescent="0.2">
      <c r="A266" s="92" t="s">
        <v>134</v>
      </c>
      <c r="B266" s="93" t="s">
        <v>557</v>
      </c>
      <c r="C266" s="88">
        <v>1</v>
      </c>
      <c r="D266" s="284" t="s">
        <v>112</v>
      </c>
      <c r="E266" s="292"/>
      <c r="F266" s="292"/>
      <c r="G266" s="139">
        <f>SUM(E266,F266)*C266</f>
        <v>0</v>
      </c>
    </row>
    <row r="267" spans="1:7" ht="25.5" x14ac:dyDescent="0.2">
      <c r="A267" s="92" t="s">
        <v>281</v>
      </c>
      <c r="B267" s="93" t="s">
        <v>558</v>
      </c>
      <c r="C267" s="88">
        <v>2</v>
      </c>
      <c r="D267" s="284" t="s">
        <v>69</v>
      </c>
      <c r="E267" s="292"/>
      <c r="F267" s="292"/>
      <c r="G267" s="139">
        <f>SUM(E267:F267)*C267</f>
        <v>0</v>
      </c>
    </row>
    <row r="268" spans="1:7" s="13" customFormat="1" x14ac:dyDescent="0.2">
      <c r="A268" s="92" t="s">
        <v>282</v>
      </c>
      <c r="B268" s="93" t="s">
        <v>559</v>
      </c>
      <c r="C268" s="88">
        <v>1</v>
      </c>
      <c r="D268" s="284" t="s">
        <v>112</v>
      </c>
      <c r="E268" s="292"/>
      <c r="F268" s="292"/>
      <c r="G268" s="139">
        <f>SUM(E268,F268)*C268</f>
        <v>0</v>
      </c>
    </row>
    <row r="269" spans="1:7" s="13" customFormat="1" x14ac:dyDescent="0.2">
      <c r="A269" s="94">
        <v>5</v>
      </c>
      <c r="B269" s="95" t="s">
        <v>190</v>
      </c>
      <c r="C269" s="87"/>
      <c r="D269" s="88"/>
      <c r="E269" s="139"/>
      <c r="F269" s="139"/>
      <c r="G269" s="89"/>
    </row>
    <row r="270" spans="1:7" s="13" customFormat="1" x14ac:dyDescent="0.2">
      <c r="A270" s="92" t="s">
        <v>32</v>
      </c>
      <c r="B270" s="93" t="s">
        <v>560</v>
      </c>
      <c r="C270" s="88">
        <v>100</v>
      </c>
      <c r="D270" s="284" t="s">
        <v>69</v>
      </c>
      <c r="E270" s="292"/>
      <c r="F270" s="292"/>
      <c r="G270" s="139">
        <f t="shared" ref="G270" si="51">SUM(E270,F270)*C270</f>
        <v>0</v>
      </c>
    </row>
    <row r="271" spans="1:7" s="13" customFormat="1" x14ac:dyDescent="0.2">
      <c r="A271" s="92" t="s">
        <v>34</v>
      </c>
      <c r="B271" s="93" t="s">
        <v>249</v>
      </c>
      <c r="C271" s="88">
        <v>100</v>
      </c>
      <c r="D271" s="284" t="s">
        <v>69</v>
      </c>
      <c r="E271" s="292"/>
      <c r="F271" s="292"/>
      <c r="G271" s="139">
        <f>SUM(E271,F271)*C271</f>
        <v>0</v>
      </c>
    </row>
    <row r="272" spans="1:7" s="13" customFormat="1" ht="25.5" x14ac:dyDescent="0.2">
      <c r="A272" s="92" t="s">
        <v>36</v>
      </c>
      <c r="B272" s="93" t="s">
        <v>191</v>
      </c>
      <c r="C272" s="88">
        <v>4</v>
      </c>
      <c r="D272" s="284" t="s">
        <v>112</v>
      </c>
      <c r="E272" s="292"/>
      <c r="F272" s="292"/>
      <c r="G272" s="139">
        <f t="shared" ref="G272:G277" si="52">SUM(E272:F272)*C272</f>
        <v>0</v>
      </c>
    </row>
    <row r="273" spans="1:7" s="13" customFormat="1" x14ac:dyDescent="0.2">
      <c r="A273" s="92" t="s">
        <v>38</v>
      </c>
      <c r="B273" s="93" t="s">
        <v>192</v>
      </c>
      <c r="C273" s="88">
        <v>6</v>
      </c>
      <c r="D273" s="284" t="s">
        <v>69</v>
      </c>
      <c r="E273" s="292"/>
      <c r="F273" s="292"/>
      <c r="G273" s="139">
        <f t="shared" si="52"/>
        <v>0</v>
      </c>
    </row>
    <row r="274" spans="1:7" s="13" customFormat="1" x14ac:dyDescent="0.2">
      <c r="A274" s="92" t="s">
        <v>561</v>
      </c>
      <c r="B274" s="93" t="s">
        <v>193</v>
      </c>
      <c r="C274" s="88">
        <v>2</v>
      </c>
      <c r="D274" s="284" t="s">
        <v>112</v>
      </c>
      <c r="E274" s="292"/>
      <c r="F274" s="292"/>
      <c r="G274" s="139">
        <f t="shared" si="52"/>
        <v>0</v>
      </c>
    </row>
    <row r="275" spans="1:7" s="13" customFormat="1" x14ac:dyDescent="0.2">
      <c r="A275" s="92" t="s">
        <v>562</v>
      </c>
      <c r="B275" s="93" t="s">
        <v>194</v>
      </c>
      <c r="C275" s="88">
        <v>2</v>
      </c>
      <c r="D275" s="284" t="s">
        <v>112</v>
      </c>
      <c r="E275" s="292"/>
      <c r="F275" s="292"/>
      <c r="G275" s="139">
        <f t="shared" si="52"/>
        <v>0</v>
      </c>
    </row>
    <row r="276" spans="1:7" s="13" customFormat="1" ht="15" customHeight="1" x14ac:dyDescent="0.2">
      <c r="A276" s="92" t="s">
        <v>563</v>
      </c>
      <c r="B276" s="93" t="s">
        <v>195</v>
      </c>
      <c r="C276" s="88">
        <v>2</v>
      </c>
      <c r="D276" s="284" t="s">
        <v>112</v>
      </c>
      <c r="E276" s="292"/>
      <c r="F276" s="292"/>
      <c r="G276" s="139">
        <f t="shared" si="52"/>
        <v>0</v>
      </c>
    </row>
    <row r="277" spans="1:7" s="13" customFormat="1" x14ac:dyDescent="0.2">
      <c r="A277" s="92" t="s">
        <v>564</v>
      </c>
      <c r="B277" s="93" t="s">
        <v>250</v>
      </c>
      <c r="C277" s="88">
        <v>2</v>
      </c>
      <c r="D277" s="284" t="s">
        <v>112</v>
      </c>
      <c r="E277" s="292"/>
      <c r="F277" s="292"/>
      <c r="G277" s="139">
        <f t="shared" si="52"/>
        <v>0</v>
      </c>
    </row>
    <row r="278" spans="1:7" s="13" customFormat="1" x14ac:dyDescent="0.2">
      <c r="A278" s="92" t="s">
        <v>565</v>
      </c>
      <c r="B278" s="93" t="s">
        <v>130</v>
      </c>
      <c r="C278" s="88">
        <v>6</v>
      </c>
      <c r="D278" s="284" t="s">
        <v>69</v>
      </c>
      <c r="E278" s="292"/>
      <c r="F278" s="292"/>
      <c r="G278" s="139">
        <f t="shared" ref="G278:G286" si="53">SUM(E278,F278)*C278</f>
        <v>0</v>
      </c>
    </row>
    <row r="279" spans="1:7" s="13" customFormat="1" ht="15" customHeight="1" x14ac:dyDescent="0.2">
      <c r="A279" s="92" t="s">
        <v>566</v>
      </c>
      <c r="B279" s="93" t="s">
        <v>131</v>
      </c>
      <c r="C279" s="88">
        <v>4</v>
      </c>
      <c r="D279" s="284" t="s">
        <v>112</v>
      </c>
      <c r="E279" s="292"/>
      <c r="F279" s="292"/>
      <c r="G279" s="139">
        <f t="shared" si="53"/>
        <v>0</v>
      </c>
    </row>
    <row r="280" spans="1:7" s="13" customFormat="1" x14ac:dyDescent="0.2">
      <c r="A280" s="92" t="s">
        <v>567</v>
      </c>
      <c r="B280" s="93" t="s">
        <v>189</v>
      </c>
      <c r="C280" s="88">
        <v>2</v>
      </c>
      <c r="D280" s="284" t="s">
        <v>112</v>
      </c>
      <c r="E280" s="292"/>
      <c r="F280" s="292"/>
      <c r="G280" s="139">
        <f>SUM(E280,F280)*C280</f>
        <v>0</v>
      </c>
    </row>
    <row r="281" spans="1:7" s="13" customFormat="1" x14ac:dyDescent="0.2">
      <c r="A281" s="92" t="s">
        <v>568</v>
      </c>
      <c r="B281" s="93" t="s">
        <v>139</v>
      </c>
      <c r="C281" s="88">
        <v>2</v>
      </c>
      <c r="D281" s="284" t="s">
        <v>112</v>
      </c>
      <c r="E281" s="292"/>
      <c r="F281" s="292"/>
      <c r="G281" s="139">
        <f t="shared" si="53"/>
        <v>0</v>
      </c>
    </row>
    <row r="282" spans="1:7" s="13" customFormat="1" x14ac:dyDescent="0.2">
      <c r="A282" s="92" t="s">
        <v>569</v>
      </c>
      <c r="B282" s="93" t="s">
        <v>139</v>
      </c>
      <c r="C282" s="88">
        <v>1</v>
      </c>
      <c r="D282" s="284" t="s">
        <v>112</v>
      </c>
      <c r="E282" s="292"/>
      <c r="F282" s="292"/>
      <c r="G282" s="139">
        <f t="shared" si="53"/>
        <v>0</v>
      </c>
    </row>
    <row r="283" spans="1:7" s="13" customFormat="1" x14ac:dyDescent="0.2">
      <c r="A283" s="92" t="s">
        <v>570</v>
      </c>
      <c r="B283" s="93" t="s">
        <v>571</v>
      </c>
      <c r="C283" s="88">
        <v>1</v>
      </c>
      <c r="D283" s="284" t="s">
        <v>112</v>
      </c>
      <c r="E283" s="292"/>
      <c r="F283" s="292"/>
      <c r="G283" s="139">
        <f t="shared" si="53"/>
        <v>0</v>
      </c>
    </row>
    <row r="284" spans="1:7" s="13" customFormat="1" ht="23.25" customHeight="1" x14ac:dyDescent="0.2">
      <c r="A284" s="226" t="s">
        <v>572</v>
      </c>
      <c r="B284" s="233" t="s">
        <v>573</v>
      </c>
      <c r="C284" s="235">
        <v>3</v>
      </c>
      <c r="D284" s="289" t="s">
        <v>112</v>
      </c>
      <c r="E284" s="294"/>
      <c r="F284" s="294"/>
      <c r="G284" s="237">
        <f>SUM(E284,F284)*C284</f>
        <v>0</v>
      </c>
    </row>
    <row r="285" spans="1:7" s="13" customFormat="1" x14ac:dyDescent="0.2">
      <c r="A285" s="227"/>
      <c r="B285" s="234"/>
      <c r="C285" s="236"/>
      <c r="D285" s="290"/>
      <c r="E285" s="295"/>
      <c r="F285" s="295"/>
      <c r="G285" s="238"/>
    </row>
    <row r="286" spans="1:7" s="13" customFormat="1" ht="25.5" x14ac:dyDescent="0.2">
      <c r="A286" s="92" t="s">
        <v>574</v>
      </c>
      <c r="B286" s="93" t="s">
        <v>575</v>
      </c>
      <c r="C286" s="88">
        <v>60</v>
      </c>
      <c r="D286" s="284" t="s">
        <v>112</v>
      </c>
      <c r="E286" s="292"/>
      <c r="F286" s="292"/>
      <c r="G286" s="139">
        <f t="shared" si="53"/>
        <v>0</v>
      </c>
    </row>
    <row r="287" spans="1:7" s="13" customFormat="1" x14ac:dyDescent="0.2">
      <c r="A287" s="92" t="s">
        <v>576</v>
      </c>
      <c r="B287" s="93" t="s">
        <v>196</v>
      </c>
      <c r="C287" s="88">
        <v>4</v>
      </c>
      <c r="D287" s="284" t="s">
        <v>112</v>
      </c>
      <c r="E287" s="292"/>
      <c r="F287" s="292"/>
      <c r="G287" s="139">
        <f t="shared" ref="G287:G298" si="54">SUM(E287:F287)*C287</f>
        <v>0</v>
      </c>
    </row>
    <row r="288" spans="1:7" s="13" customFormat="1" ht="25.5" x14ac:dyDescent="0.2">
      <c r="A288" s="92" t="s">
        <v>577</v>
      </c>
      <c r="B288" s="93" t="s">
        <v>491</v>
      </c>
      <c r="C288" s="88">
        <v>1</v>
      </c>
      <c r="D288" s="284" t="s">
        <v>112</v>
      </c>
      <c r="E288" s="292"/>
      <c r="F288" s="292"/>
      <c r="G288" s="139">
        <f t="shared" si="54"/>
        <v>0</v>
      </c>
    </row>
    <row r="289" spans="1:7" s="13" customFormat="1" ht="25.5" x14ac:dyDescent="0.2">
      <c r="A289" s="92" t="s">
        <v>578</v>
      </c>
      <c r="B289" s="93" t="s">
        <v>492</v>
      </c>
      <c r="C289" s="88">
        <v>1</v>
      </c>
      <c r="D289" s="284" t="s">
        <v>112</v>
      </c>
      <c r="E289" s="292"/>
      <c r="F289" s="292"/>
      <c r="G289" s="139">
        <f t="shared" si="54"/>
        <v>0</v>
      </c>
    </row>
    <row r="290" spans="1:7" s="13" customFormat="1" x14ac:dyDescent="0.2">
      <c r="A290" s="92" t="s">
        <v>579</v>
      </c>
      <c r="B290" s="93" t="s">
        <v>251</v>
      </c>
      <c r="C290" s="88">
        <v>1</v>
      </c>
      <c r="D290" s="284" t="s">
        <v>112</v>
      </c>
      <c r="E290" s="292"/>
      <c r="F290" s="292"/>
      <c r="G290" s="139">
        <f t="shared" si="54"/>
        <v>0</v>
      </c>
    </row>
    <row r="291" spans="1:7" s="13" customFormat="1" ht="15" customHeight="1" x14ac:dyDescent="0.2">
      <c r="A291" s="92" t="s">
        <v>580</v>
      </c>
      <c r="B291" s="93" t="s">
        <v>581</v>
      </c>
      <c r="C291" s="88">
        <v>2</v>
      </c>
      <c r="D291" s="284" t="s">
        <v>112</v>
      </c>
      <c r="E291" s="89" t="s">
        <v>157</v>
      </c>
      <c r="F291" s="292"/>
      <c r="G291" s="139">
        <f t="shared" ref="G291" si="55">SUM(E291:F291)*C291</f>
        <v>0</v>
      </c>
    </row>
    <row r="292" spans="1:7" s="13" customFormat="1" ht="25.5" x14ac:dyDescent="0.2">
      <c r="A292" s="92" t="s">
        <v>582</v>
      </c>
      <c r="B292" s="93" t="s">
        <v>252</v>
      </c>
      <c r="C292" s="88">
        <v>1</v>
      </c>
      <c r="D292" s="284" t="s">
        <v>112</v>
      </c>
      <c r="E292" s="292"/>
      <c r="F292" s="292"/>
      <c r="G292" s="139">
        <f t="shared" si="54"/>
        <v>0</v>
      </c>
    </row>
    <row r="293" spans="1:7" s="13" customFormat="1" ht="15" customHeight="1" x14ac:dyDescent="0.2">
      <c r="A293" s="92" t="s">
        <v>583</v>
      </c>
      <c r="B293" s="93" t="s">
        <v>584</v>
      </c>
      <c r="C293" s="88">
        <v>60</v>
      </c>
      <c r="D293" s="284" t="s">
        <v>69</v>
      </c>
      <c r="E293" s="292"/>
      <c r="F293" s="292"/>
      <c r="G293" s="139">
        <f t="shared" si="54"/>
        <v>0</v>
      </c>
    </row>
    <row r="294" spans="1:7" s="13" customFormat="1" ht="15" customHeight="1" x14ac:dyDescent="0.2">
      <c r="A294" s="92" t="s">
        <v>585</v>
      </c>
      <c r="B294" s="93" t="s">
        <v>197</v>
      </c>
      <c r="C294" s="88">
        <v>2</v>
      </c>
      <c r="D294" s="284" t="s">
        <v>112</v>
      </c>
      <c r="E294" s="292"/>
      <c r="F294" s="292"/>
      <c r="G294" s="139">
        <f t="shared" si="54"/>
        <v>0</v>
      </c>
    </row>
    <row r="295" spans="1:7" s="13" customFormat="1" ht="15" customHeight="1" x14ac:dyDescent="0.2">
      <c r="A295" s="92" t="s">
        <v>586</v>
      </c>
      <c r="B295" s="93" t="s">
        <v>198</v>
      </c>
      <c r="C295" s="88">
        <v>24</v>
      </c>
      <c r="D295" s="284" t="s">
        <v>112</v>
      </c>
      <c r="E295" s="292"/>
      <c r="F295" s="89" t="s">
        <v>157</v>
      </c>
      <c r="G295" s="139">
        <f t="shared" si="54"/>
        <v>0</v>
      </c>
    </row>
    <row r="296" spans="1:7" s="13" customFormat="1" ht="15" customHeight="1" x14ac:dyDescent="0.2">
      <c r="A296" s="92" t="s">
        <v>587</v>
      </c>
      <c r="B296" s="93" t="s">
        <v>199</v>
      </c>
      <c r="C296" s="88">
        <v>24</v>
      </c>
      <c r="D296" s="284" t="s">
        <v>112</v>
      </c>
      <c r="E296" s="292"/>
      <c r="F296" s="89" t="s">
        <v>157</v>
      </c>
      <c r="G296" s="139">
        <f t="shared" si="54"/>
        <v>0</v>
      </c>
    </row>
    <row r="297" spans="1:7" ht="25.5" x14ac:dyDescent="0.2">
      <c r="A297" s="92" t="s">
        <v>588</v>
      </c>
      <c r="B297" s="93" t="s">
        <v>589</v>
      </c>
      <c r="C297" s="88">
        <v>6</v>
      </c>
      <c r="D297" s="284" t="s">
        <v>112</v>
      </c>
      <c r="E297" s="292"/>
      <c r="F297" s="89" t="s">
        <v>157</v>
      </c>
      <c r="G297" s="139">
        <f t="shared" si="54"/>
        <v>0</v>
      </c>
    </row>
    <row r="298" spans="1:7" s="13" customFormat="1" x14ac:dyDescent="0.2">
      <c r="A298" s="92" t="s">
        <v>590</v>
      </c>
      <c r="B298" s="93" t="s">
        <v>188</v>
      </c>
      <c r="C298" s="88">
        <v>1</v>
      </c>
      <c r="D298" s="284" t="s">
        <v>112</v>
      </c>
      <c r="E298" s="292"/>
      <c r="F298" s="292"/>
      <c r="G298" s="139">
        <f t="shared" si="54"/>
        <v>0</v>
      </c>
    </row>
    <row r="299" spans="1:7" s="13" customFormat="1" ht="25.5" x14ac:dyDescent="0.2">
      <c r="A299" s="94">
        <v>6</v>
      </c>
      <c r="B299" s="95" t="s">
        <v>301</v>
      </c>
      <c r="C299" s="87"/>
      <c r="D299" s="88"/>
      <c r="E299" s="139"/>
      <c r="F299" s="139"/>
      <c r="G299" s="89"/>
    </row>
    <row r="300" spans="1:7" s="13" customFormat="1" x14ac:dyDescent="0.2">
      <c r="A300" s="92" t="s">
        <v>71</v>
      </c>
      <c r="B300" s="93" t="s">
        <v>296</v>
      </c>
      <c r="C300" s="88">
        <v>800</v>
      </c>
      <c r="D300" s="284" t="s">
        <v>69</v>
      </c>
      <c r="E300" s="292"/>
      <c r="F300" s="292"/>
      <c r="G300" s="139">
        <f t="shared" ref="G300:G332" si="56">SUM(E300:F300)*C300</f>
        <v>0</v>
      </c>
    </row>
    <row r="301" spans="1:7" s="13" customFormat="1" x14ac:dyDescent="0.2">
      <c r="A301" s="92" t="s">
        <v>127</v>
      </c>
      <c r="B301" s="93" t="s">
        <v>560</v>
      </c>
      <c r="C301" s="88">
        <v>520</v>
      </c>
      <c r="D301" s="284" t="s">
        <v>69</v>
      </c>
      <c r="E301" s="292"/>
      <c r="F301" s="292"/>
      <c r="G301" s="139">
        <f t="shared" ref="G301" si="57">SUM(E301,F301)*C301</f>
        <v>0</v>
      </c>
    </row>
    <row r="302" spans="1:7" s="13" customFormat="1" x14ac:dyDescent="0.2">
      <c r="A302" s="92" t="s">
        <v>114</v>
      </c>
      <c r="B302" s="93" t="s">
        <v>676</v>
      </c>
      <c r="C302" s="88">
        <v>16.5</v>
      </c>
      <c r="D302" s="284" t="s">
        <v>69</v>
      </c>
      <c r="E302" s="292"/>
      <c r="F302" s="292"/>
      <c r="G302" s="139">
        <f t="shared" si="56"/>
        <v>0</v>
      </c>
    </row>
    <row r="303" spans="1:7" s="13" customFormat="1" x14ac:dyDescent="0.2">
      <c r="A303" s="92" t="s">
        <v>140</v>
      </c>
      <c r="B303" s="93" t="s">
        <v>677</v>
      </c>
      <c r="C303" s="88">
        <v>8</v>
      </c>
      <c r="D303" s="284" t="s">
        <v>112</v>
      </c>
      <c r="E303" s="292"/>
      <c r="F303" s="292"/>
      <c r="G303" s="139">
        <f t="shared" ref="G303" si="58">SUM(E303:F303)*C303</f>
        <v>0</v>
      </c>
    </row>
    <row r="304" spans="1:7" s="13" customFormat="1" x14ac:dyDescent="0.2">
      <c r="A304" s="92" t="s">
        <v>141</v>
      </c>
      <c r="B304" s="93" t="s">
        <v>678</v>
      </c>
      <c r="C304" s="88">
        <v>8</v>
      </c>
      <c r="D304" s="284" t="s">
        <v>112</v>
      </c>
      <c r="E304" s="292"/>
      <c r="F304" s="292"/>
      <c r="G304" s="139">
        <f t="shared" si="56"/>
        <v>0</v>
      </c>
    </row>
    <row r="305" spans="1:7" s="13" customFormat="1" x14ac:dyDescent="0.2">
      <c r="A305" s="92" t="s">
        <v>172</v>
      </c>
      <c r="B305" s="93" t="s">
        <v>192</v>
      </c>
      <c r="C305" s="88">
        <v>6</v>
      </c>
      <c r="D305" s="284" t="s">
        <v>69</v>
      </c>
      <c r="E305" s="292"/>
      <c r="F305" s="292"/>
      <c r="G305" s="139">
        <f t="shared" ref="G305:G309" si="59">SUM(E305:F305)*C305</f>
        <v>0</v>
      </c>
    </row>
    <row r="306" spans="1:7" s="13" customFormat="1" x14ac:dyDescent="0.2">
      <c r="A306" s="92" t="s">
        <v>142</v>
      </c>
      <c r="B306" s="93" t="s">
        <v>193</v>
      </c>
      <c r="C306" s="88">
        <v>1</v>
      </c>
      <c r="D306" s="284" t="s">
        <v>112</v>
      </c>
      <c r="E306" s="292"/>
      <c r="F306" s="292"/>
      <c r="G306" s="139">
        <f t="shared" si="59"/>
        <v>0</v>
      </c>
    </row>
    <row r="307" spans="1:7" s="13" customFormat="1" x14ac:dyDescent="0.2">
      <c r="A307" s="92" t="s">
        <v>143</v>
      </c>
      <c r="B307" s="93" t="s">
        <v>194</v>
      </c>
      <c r="C307" s="88">
        <v>1</v>
      </c>
      <c r="D307" s="284" t="s">
        <v>112</v>
      </c>
      <c r="E307" s="292"/>
      <c r="F307" s="292"/>
      <c r="G307" s="139">
        <f t="shared" si="59"/>
        <v>0</v>
      </c>
    </row>
    <row r="308" spans="1:7" s="13" customFormat="1" x14ac:dyDescent="0.2">
      <c r="A308" s="92" t="s">
        <v>144</v>
      </c>
      <c r="B308" s="93" t="s">
        <v>591</v>
      </c>
      <c r="C308" s="88">
        <v>4</v>
      </c>
      <c r="D308" s="284" t="s">
        <v>112</v>
      </c>
      <c r="E308" s="292"/>
      <c r="F308" s="292"/>
      <c r="G308" s="139">
        <f t="shared" ref="G308" si="60">SUM(E308:F308)*C308</f>
        <v>0</v>
      </c>
    </row>
    <row r="309" spans="1:7" s="13" customFormat="1" ht="15" customHeight="1" x14ac:dyDescent="0.2">
      <c r="A309" s="92" t="s">
        <v>259</v>
      </c>
      <c r="B309" s="93" t="s">
        <v>195</v>
      </c>
      <c r="C309" s="88">
        <v>3</v>
      </c>
      <c r="D309" s="284" t="s">
        <v>112</v>
      </c>
      <c r="E309" s="292"/>
      <c r="F309" s="292"/>
      <c r="G309" s="139">
        <f t="shared" si="59"/>
        <v>0</v>
      </c>
    </row>
    <row r="310" spans="1:7" s="13" customFormat="1" x14ac:dyDescent="0.2">
      <c r="A310" s="92" t="s">
        <v>260</v>
      </c>
      <c r="B310" s="93" t="s">
        <v>130</v>
      </c>
      <c r="C310" s="88">
        <v>42</v>
      </c>
      <c r="D310" s="284" t="s">
        <v>69</v>
      </c>
      <c r="E310" s="292"/>
      <c r="F310" s="292"/>
      <c r="G310" s="139">
        <f t="shared" ref="G310:G312" si="61">SUM(E310,F310)*C310</f>
        <v>0</v>
      </c>
    </row>
    <row r="311" spans="1:7" s="13" customFormat="1" x14ac:dyDescent="0.2">
      <c r="A311" s="92" t="s">
        <v>261</v>
      </c>
      <c r="B311" s="93" t="s">
        <v>189</v>
      </c>
      <c r="C311" s="88">
        <v>2</v>
      </c>
      <c r="D311" s="284" t="s">
        <v>112</v>
      </c>
      <c r="E311" s="292"/>
      <c r="F311" s="292"/>
      <c r="G311" s="139">
        <f t="shared" si="61"/>
        <v>0</v>
      </c>
    </row>
    <row r="312" spans="1:7" s="13" customFormat="1" x14ac:dyDescent="0.2">
      <c r="A312" s="92" t="s">
        <v>262</v>
      </c>
      <c r="B312" s="93" t="s">
        <v>592</v>
      </c>
      <c r="C312" s="88">
        <v>9</v>
      </c>
      <c r="D312" s="284" t="s">
        <v>112</v>
      </c>
      <c r="E312" s="292"/>
      <c r="F312" s="292"/>
      <c r="G312" s="139">
        <f t="shared" si="61"/>
        <v>0</v>
      </c>
    </row>
    <row r="313" spans="1:7" s="13" customFormat="1" x14ac:dyDescent="0.2">
      <c r="A313" s="92" t="s">
        <v>263</v>
      </c>
      <c r="B313" s="93" t="s">
        <v>488</v>
      </c>
      <c r="C313" s="88">
        <v>6</v>
      </c>
      <c r="D313" s="284" t="s">
        <v>69</v>
      </c>
      <c r="E313" s="292"/>
      <c r="F313" s="292"/>
      <c r="G313" s="139">
        <f>SUM(E313:F313)*C313</f>
        <v>0</v>
      </c>
    </row>
    <row r="314" spans="1:7" s="13" customFormat="1" x14ac:dyDescent="0.2">
      <c r="A314" s="92" t="s">
        <v>264</v>
      </c>
      <c r="B314" s="93" t="s">
        <v>489</v>
      </c>
      <c r="C314" s="88">
        <v>1</v>
      </c>
      <c r="D314" s="284" t="s">
        <v>112</v>
      </c>
      <c r="E314" s="292"/>
      <c r="F314" s="292"/>
      <c r="G314" s="139">
        <f>SUM(E314,F314)*C314</f>
        <v>0</v>
      </c>
    </row>
    <row r="315" spans="1:7" s="13" customFormat="1" x14ac:dyDescent="0.2">
      <c r="A315" s="92" t="s">
        <v>285</v>
      </c>
      <c r="B315" s="93" t="s">
        <v>490</v>
      </c>
      <c r="C315" s="88">
        <v>2</v>
      </c>
      <c r="D315" s="284" t="s">
        <v>112</v>
      </c>
      <c r="E315" s="292"/>
      <c r="F315" s="292"/>
      <c r="G315" s="139">
        <f>SUM(E315,F315)*C315</f>
        <v>0</v>
      </c>
    </row>
    <row r="316" spans="1:7" s="13" customFormat="1" ht="25.5" x14ac:dyDescent="0.2">
      <c r="A316" s="92" t="s">
        <v>286</v>
      </c>
      <c r="B316" s="93" t="s">
        <v>593</v>
      </c>
      <c r="C316" s="88">
        <v>20</v>
      </c>
      <c r="D316" s="284" t="s">
        <v>112</v>
      </c>
      <c r="E316" s="292"/>
      <c r="F316" s="292"/>
      <c r="G316" s="139">
        <f t="shared" ref="G316:G319" si="62">SUM(E316:F316)*C316</f>
        <v>0</v>
      </c>
    </row>
    <row r="317" spans="1:7" s="13" customFormat="1" ht="30" customHeight="1" x14ac:dyDescent="0.2">
      <c r="A317" s="92" t="s">
        <v>287</v>
      </c>
      <c r="B317" s="93" t="s">
        <v>594</v>
      </c>
      <c r="C317" s="88">
        <v>2</v>
      </c>
      <c r="D317" s="284" t="s">
        <v>112</v>
      </c>
      <c r="E317" s="292"/>
      <c r="F317" s="292"/>
      <c r="G317" s="139">
        <f t="shared" si="62"/>
        <v>0</v>
      </c>
    </row>
    <row r="318" spans="1:7" s="13" customFormat="1" ht="25.5" customHeight="1" x14ac:dyDescent="0.2">
      <c r="A318" s="92" t="s">
        <v>288</v>
      </c>
      <c r="B318" s="93" t="s">
        <v>595</v>
      </c>
      <c r="C318" s="88">
        <v>3</v>
      </c>
      <c r="D318" s="284" t="s">
        <v>112</v>
      </c>
      <c r="E318" s="292"/>
      <c r="F318" s="292"/>
      <c r="G318" s="139">
        <f t="shared" si="62"/>
        <v>0</v>
      </c>
    </row>
    <row r="319" spans="1:7" s="13" customFormat="1" ht="25.5" customHeight="1" x14ac:dyDescent="0.2">
      <c r="A319" s="92" t="s">
        <v>289</v>
      </c>
      <c r="B319" s="93" t="s">
        <v>596</v>
      </c>
      <c r="C319" s="88">
        <v>4</v>
      </c>
      <c r="D319" s="284" t="s">
        <v>112</v>
      </c>
      <c r="E319" s="292"/>
      <c r="F319" s="292"/>
      <c r="G319" s="139">
        <f t="shared" si="62"/>
        <v>0</v>
      </c>
    </row>
    <row r="320" spans="1:7" s="13" customFormat="1" ht="25.5" customHeight="1" x14ac:dyDescent="0.2">
      <c r="A320" s="92" t="s">
        <v>290</v>
      </c>
      <c r="B320" s="93" t="s">
        <v>597</v>
      </c>
      <c r="C320" s="88">
        <v>1</v>
      </c>
      <c r="D320" s="284" t="s">
        <v>112</v>
      </c>
      <c r="E320" s="292"/>
      <c r="F320" s="292"/>
      <c r="G320" s="139">
        <f t="shared" si="56"/>
        <v>0</v>
      </c>
    </row>
    <row r="321" spans="1:7" s="13" customFormat="1" ht="45" customHeight="1" x14ac:dyDescent="0.2">
      <c r="A321" s="92" t="s">
        <v>291</v>
      </c>
      <c r="B321" s="93" t="s">
        <v>598</v>
      </c>
      <c r="C321" s="88">
        <v>1</v>
      </c>
      <c r="D321" s="284" t="s">
        <v>112</v>
      </c>
      <c r="E321" s="292"/>
      <c r="F321" s="292"/>
      <c r="G321" s="139">
        <f t="shared" ref="G321" si="63">SUM(E321:F321)*C321</f>
        <v>0</v>
      </c>
    </row>
    <row r="322" spans="1:7" s="13" customFormat="1" ht="45" customHeight="1" x14ac:dyDescent="0.2">
      <c r="A322" s="92" t="s">
        <v>292</v>
      </c>
      <c r="B322" s="93" t="s">
        <v>599</v>
      </c>
      <c r="C322" s="88">
        <v>1</v>
      </c>
      <c r="D322" s="284" t="s">
        <v>112</v>
      </c>
      <c r="E322" s="292"/>
      <c r="F322" s="292"/>
      <c r="G322" s="139">
        <f t="shared" si="56"/>
        <v>0</v>
      </c>
    </row>
    <row r="323" spans="1:7" s="13" customFormat="1" ht="25.5" customHeight="1" x14ac:dyDescent="0.2">
      <c r="A323" s="92" t="s">
        <v>293</v>
      </c>
      <c r="B323" s="93" t="s">
        <v>600</v>
      </c>
      <c r="C323" s="88">
        <v>2</v>
      </c>
      <c r="D323" s="284" t="s">
        <v>112</v>
      </c>
      <c r="E323" s="292"/>
      <c r="F323" s="292"/>
      <c r="G323" s="139">
        <f t="shared" si="56"/>
        <v>0</v>
      </c>
    </row>
    <row r="324" spans="1:7" s="13" customFormat="1" ht="25.5" x14ac:dyDescent="0.2">
      <c r="A324" s="92" t="s">
        <v>294</v>
      </c>
      <c r="B324" s="93" t="s">
        <v>601</v>
      </c>
      <c r="C324" s="88">
        <v>1</v>
      </c>
      <c r="D324" s="284" t="s">
        <v>112</v>
      </c>
      <c r="E324" s="292"/>
      <c r="F324" s="292"/>
      <c r="G324" s="139">
        <f t="shared" si="56"/>
        <v>0</v>
      </c>
    </row>
    <row r="325" spans="1:7" s="13" customFormat="1" x14ac:dyDescent="0.2">
      <c r="A325" s="92" t="s">
        <v>295</v>
      </c>
      <c r="B325" s="93" t="s">
        <v>602</v>
      </c>
      <c r="C325" s="88">
        <v>8</v>
      </c>
      <c r="D325" s="284" t="s">
        <v>112</v>
      </c>
      <c r="E325" s="292"/>
      <c r="F325" s="292"/>
      <c r="G325" s="139">
        <f t="shared" si="56"/>
        <v>0</v>
      </c>
    </row>
    <row r="326" spans="1:7" s="13" customFormat="1" x14ac:dyDescent="0.2">
      <c r="A326" s="92" t="s">
        <v>607</v>
      </c>
      <c r="B326" s="93" t="s">
        <v>603</v>
      </c>
      <c r="C326" s="88">
        <v>10</v>
      </c>
      <c r="D326" s="284" t="s">
        <v>112</v>
      </c>
      <c r="E326" s="292"/>
      <c r="F326" s="292"/>
      <c r="G326" s="139">
        <f t="shared" si="56"/>
        <v>0</v>
      </c>
    </row>
    <row r="327" spans="1:7" s="13" customFormat="1" x14ac:dyDescent="0.2">
      <c r="A327" s="92" t="s">
        <v>609</v>
      </c>
      <c r="B327" s="93" t="s">
        <v>604</v>
      </c>
      <c r="C327" s="88">
        <v>5</v>
      </c>
      <c r="D327" s="284" t="s">
        <v>112</v>
      </c>
      <c r="E327" s="292"/>
      <c r="F327" s="292"/>
      <c r="G327" s="139">
        <f t="shared" si="56"/>
        <v>0</v>
      </c>
    </row>
    <row r="328" spans="1:7" s="13" customFormat="1" x14ac:dyDescent="0.2">
      <c r="A328" s="92" t="s">
        <v>611</v>
      </c>
      <c r="B328" s="93" t="s">
        <v>605</v>
      </c>
      <c r="C328" s="88">
        <v>15</v>
      </c>
      <c r="D328" s="284" t="s">
        <v>112</v>
      </c>
      <c r="E328" s="292"/>
      <c r="F328" s="292"/>
      <c r="G328" s="139">
        <f t="shared" si="56"/>
        <v>0</v>
      </c>
    </row>
    <row r="329" spans="1:7" s="13" customFormat="1" x14ac:dyDescent="0.2">
      <c r="A329" s="92" t="s">
        <v>613</v>
      </c>
      <c r="B329" s="93" t="s">
        <v>297</v>
      </c>
      <c r="C329" s="88">
        <v>25</v>
      </c>
      <c r="D329" s="284" t="s">
        <v>69</v>
      </c>
      <c r="E329" s="292"/>
      <c r="F329" s="292"/>
      <c r="G329" s="139">
        <f t="shared" si="56"/>
        <v>0</v>
      </c>
    </row>
    <row r="330" spans="1:7" s="13" customFormat="1" x14ac:dyDescent="0.2">
      <c r="A330" s="92" t="s">
        <v>614</v>
      </c>
      <c r="B330" s="93" t="s">
        <v>298</v>
      </c>
      <c r="C330" s="88">
        <v>8</v>
      </c>
      <c r="D330" s="284" t="s">
        <v>112</v>
      </c>
      <c r="E330" s="292"/>
      <c r="F330" s="292"/>
      <c r="G330" s="139">
        <f t="shared" si="56"/>
        <v>0</v>
      </c>
    </row>
    <row r="331" spans="1:7" s="13" customFormat="1" ht="25.5" x14ac:dyDescent="0.2">
      <c r="A331" s="92" t="s">
        <v>658</v>
      </c>
      <c r="B331" s="93" t="s">
        <v>502</v>
      </c>
      <c r="C331" s="88">
        <v>43</v>
      </c>
      <c r="D331" s="284" t="s">
        <v>69</v>
      </c>
      <c r="E331" s="292"/>
      <c r="F331" s="292"/>
      <c r="G331" s="139">
        <f t="shared" ref="G331" si="64">SUM(E331,F331)*C331</f>
        <v>0</v>
      </c>
    </row>
    <row r="332" spans="1:7" s="13" customFormat="1" ht="25.5" x14ac:dyDescent="0.2">
      <c r="A332" s="92" t="s">
        <v>659</v>
      </c>
      <c r="B332" s="93" t="s">
        <v>606</v>
      </c>
      <c r="C332" s="88">
        <v>20</v>
      </c>
      <c r="D332" s="284" t="s">
        <v>69</v>
      </c>
      <c r="E332" s="292"/>
      <c r="F332" s="292"/>
      <c r="G332" s="139">
        <f t="shared" si="56"/>
        <v>0</v>
      </c>
    </row>
    <row r="333" spans="1:7" s="13" customFormat="1" ht="25.5" x14ac:dyDescent="0.2">
      <c r="A333" s="92" t="s">
        <v>660</v>
      </c>
      <c r="B333" s="93" t="s">
        <v>608</v>
      </c>
      <c r="C333" s="88">
        <v>1</v>
      </c>
      <c r="D333" s="284" t="s">
        <v>112</v>
      </c>
      <c r="E333" s="292"/>
      <c r="F333" s="292"/>
      <c r="G333" s="139">
        <f t="shared" ref="G333:G336" si="65">SUM(E333,F333)*C333</f>
        <v>0</v>
      </c>
    </row>
    <row r="334" spans="1:7" s="13" customFormat="1" ht="25.5" x14ac:dyDescent="0.2">
      <c r="A334" s="92" t="s">
        <v>661</v>
      </c>
      <c r="B334" s="93" t="s">
        <v>610</v>
      </c>
      <c r="C334" s="88">
        <v>1</v>
      </c>
      <c r="D334" s="284" t="s">
        <v>112</v>
      </c>
      <c r="E334" s="292"/>
      <c r="F334" s="292"/>
      <c r="G334" s="139">
        <f t="shared" si="65"/>
        <v>0</v>
      </c>
    </row>
    <row r="335" spans="1:7" s="13" customFormat="1" ht="25.5" x14ac:dyDescent="0.2">
      <c r="A335" s="92" t="s">
        <v>662</v>
      </c>
      <c r="B335" s="93" t="s">
        <v>612</v>
      </c>
      <c r="C335" s="88">
        <v>1</v>
      </c>
      <c r="D335" s="284" t="s">
        <v>112</v>
      </c>
      <c r="E335" s="292"/>
      <c r="F335" s="292"/>
      <c r="G335" s="139">
        <f t="shared" si="65"/>
        <v>0</v>
      </c>
    </row>
    <row r="336" spans="1:7" s="13" customFormat="1" ht="25.5" x14ac:dyDescent="0.2">
      <c r="A336" s="92" t="s">
        <v>663</v>
      </c>
      <c r="B336" s="93" t="s">
        <v>612</v>
      </c>
      <c r="C336" s="88">
        <v>1</v>
      </c>
      <c r="D336" s="284" t="s">
        <v>112</v>
      </c>
      <c r="E336" s="292"/>
      <c r="F336" s="292"/>
      <c r="G336" s="139">
        <f t="shared" si="65"/>
        <v>0</v>
      </c>
    </row>
    <row r="337" spans="1:7" x14ac:dyDescent="0.2">
      <c r="A337" s="92" t="s">
        <v>664</v>
      </c>
      <c r="B337" s="93" t="s">
        <v>300</v>
      </c>
      <c r="C337" s="88">
        <v>10</v>
      </c>
      <c r="D337" s="284" t="s">
        <v>112</v>
      </c>
      <c r="E337" s="89" t="s">
        <v>157</v>
      </c>
      <c r="F337" s="292"/>
      <c r="G337" s="139">
        <f t="shared" ref="G337" si="66">SUM(E337:F337)*C337</f>
        <v>0</v>
      </c>
    </row>
    <row r="338" spans="1:7" s="13" customFormat="1" x14ac:dyDescent="0.2">
      <c r="A338" s="92" t="s">
        <v>665</v>
      </c>
      <c r="B338" s="93" t="s">
        <v>299</v>
      </c>
      <c r="C338" s="88">
        <v>10</v>
      </c>
      <c r="D338" s="284" t="s">
        <v>69</v>
      </c>
      <c r="E338" s="292"/>
      <c r="F338" s="292"/>
      <c r="G338" s="139">
        <f>SUM(E338:F338)*C338</f>
        <v>0</v>
      </c>
    </row>
    <row r="339" spans="1:7" s="13" customFormat="1" x14ac:dyDescent="0.2">
      <c r="A339" s="94">
        <v>7</v>
      </c>
      <c r="B339" s="95" t="s">
        <v>323</v>
      </c>
      <c r="C339" s="87"/>
      <c r="D339" s="88"/>
      <c r="E339" s="139"/>
      <c r="F339" s="89"/>
      <c r="G339" s="89"/>
    </row>
    <row r="340" spans="1:7" s="13" customFormat="1" ht="30" customHeight="1" x14ac:dyDescent="0.2">
      <c r="A340" s="92" t="s">
        <v>72</v>
      </c>
      <c r="B340" s="93" t="s">
        <v>493</v>
      </c>
      <c r="C340" s="88">
        <v>1</v>
      </c>
      <c r="D340" s="284" t="s">
        <v>112</v>
      </c>
      <c r="E340" s="89" t="s">
        <v>157</v>
      </c>
      <c r="F340" s="292"/>
      <c r="G340" s="139">
        <f>SUM(E340:F340)*C340</f>
        <v>0</v>
      </c>
    </row>
    <row r="341" spans="1:7" s="13" customFormat="1" ht="25.5" x14ac:dyDescent="0.2">
      <c r="A341" s="92" t="s">
        <v>73</v>
      </c>
      <c r="B341" s="93" t="s">
        <v>615</v>
      </c>
      <c r="C341" s="88">
        <v>1</v>
      </c>
      <c r="D341" s="284" t="s">
        <v>112</v>
      </c>
      <c r="E341" s="89" t="s">
        <v>157</v>
      </c>
      <c r="F341" s="292"/>
      <c r="G341" s="139">
        <f>SUM(E341:F341)*C341</f>
        <v>0</v>
      </c>
    </row>
    <row r="342" spans="1:7" s="13" customFormat="1" ht="25.5" x14ac:dyDescent="0.2">
      <c r="A342" s="92" t="s">
        <v>74</v>
      </c>
      <c r="B342" s="93" t="s">
        <v>616</v>
      </c>
      <c r="C342" s="88">
        <v>1</v>
      </c>
      <c r="D342" s="284" t="s">
        <v>112</v>
      </c>
      <c r="E342" s="89" t="s">
        <v>157</v>
      </c>
      <c r="F342" s="292"/>
      <c r="G342" s="139">
        <f>SUM(E342:F342)*C342</f>
        <v>0</v>
      </c>
    </row>
    <row r="343" spans="1:7" s="13" customFormat="1" x14ac:dyDescent="0.2">
      <c r="A343" s="92" t="s">
        <v>302</v>
      </c>
      <c r="B343" s="93" t="s">
        <v>246</v>
      </c>
      <c r="C343" s="88"/>
      <c r="D343" s="284"/>
      <c r="E343" s="89"/>
      <c r="F343" s="89"/>
      <c r="G343" s="139"/>
    </row>
    <row r="344" spans="1:7" s="13" customFormat="1" x14ac:dyDescent="0.2">
      <c r="A344" s="92" t="s">
        <v>666</v>
      </c>
      <c r="B344" s="93" t="s">
        <v>617</v>
      </c>
      <c r="C344" s="88">
        <v>4</v>
      </c>
      <c r="D344" s="284" t="s">
        <v>112</v>
      </c>
      <c r="E344" s="292"/>
      <c r="F344" s="292"/>
      <c r="G344" s="139">
        <f t="shared" ref="G344" si="67">SUM(E344:F344)*C344</f>
        <v>0</v>
      </c>
    </row>
    <row r="345" spans="1:7" s="13" customFormat="1" x14ac:dyDescent="0.2">
      <c r="A345" s="92" t="s">
        <v>303</v>
      </c>
      <c r="B345" s="93" t="s">
        <v>412</v>
      </c>
      <c r="C345" s="88">
        <v>36</v>
      </c>
      <c r="D345" s="284" t="s">
        <v>112</v>
      </c>
      <c r="E345" s="89" t="s">
        <v>157</v>
      </c>
      <c r="F345" s="292"/>
      <c r="G345" s="139">
        <f>SUM(E345,F345)*C345</f>
        <v>0</v>
      </c>
    </row>
    <row r="346" spans="1:7" s="13" customFormat="1" x14ac:dyDescent="0.2">
      <c r="A346" s="92" t="s">
        <v>304</v>
      </c>
      <c r="B346" s="93" t="s">
        <v>413</v>
      </c>
      <c r="C346" s="88">
        <v>5</v>
      </c>
      <c r="D346" s="284" t="s">
        <v>112</v>
      </c>
      <c r="E346" s="89" t="s">
        <v>157</v>
      </c>
      <c r="F346" s="292"/>
      <c r="G346" s="139">
        <f>SUM(E346,F346)*C346</f>
        <v>0</v>
      </c>
    </row>
    <row r="347" spans="1:7" s="13" customFormat="1" x14ac:dyDescent="0.2">
      <c r="A347" s="92" t="s">
        <v>305</v>
      </c>
      <c r="B347" s="109" t="s">
        <v>691</v>
      </c>
      <c r="C347" s="88">
        <v>1</v>
      </c>
      <c r="D347" s="284" t="s">
        <v>112</v>
      </c>
      <c r="E347" s="292"/>
      <c r="F347" s="292"/>
      <c r="G347" s="139">
        <f>SUM(E347:F347)*C347</f>
        <v>0</v>
      </c>
    </row>
    <row r="348" spans="1:7" s="13" customFormat="1" x14ac:dyDescent="0.2">
      <c r="A348" s="92" t="s">
        <v>306</v>
      </c>
      <c r="B348" s="93" t="s">
        <v>247</v>
      </c>
      <c r="C348" s="88">
        <v>1</v>
      </c>
      <c r="D348" s="284" t="s">
        <v>112</v>
      </c>
      <c r="E348" s="292"/>
      <c r="F348" s="292"/>
      <c r="G348" s="139">
        <f>SUM(E348:F348)*C348</f>
        <v>0</v>
      </c>
    </row>
    <row r="349" spans="1:7" ht="25.5" x14ac:dyDescent="0.2">
      <c r="A349" s="92" t="s">
        <v>307</v>
      </c>
      <c r="B349" s="93" t="s">
        <v>618</v>
      </c>
      <c r="C349" s="88">
        <v>1</v>
      </c>
      <c r="D349" s="284" t="s">
        <v>112</v>
      </c>
      <c r="E349" s="292"/>
      <c r="F349" s="292"/>
      <c r="G349" s="139">
        <f t="shared" ref="G349" si="68">SUM(E349:F349)*C349</f>
        <v>0</v>
      </c>
    </row>
    <row r="350" spans="1:7" s="13" customFormat="1" x14ac:dyDescent="0.2">
      <c r="A350" s="92" t="s">
        <v>308</v>
      </c>
      <c r="B350" s="93" t="s">
        <v>619</v>
      </c>
      <c r="C350" s="88">
        <v>3</v>
      </c>
      <c r="D350" s="284" t="s">
        <v>112</v>
      </c>
      <c r="E350" s="292"/>
      <c r="F350" s="292"/>
      <c r="G350" s="139">
        <f>(SUM(E350,F350)*C350)</f>
        <v>0</v>
      </c>
    </row>
    <row r="351" spans="1:7" x14ac:dyDescent="0.2">
      <c r="A351" s="92" t="s">
        <v>667</v>
      </c>
      <c r="B351" s="93" t="s">
        <v>620</v>
      </c>
      <c r="C351" s="88">
        <v>15</v>
      </c>
      <c r="D351" s="284" t="s">
        <v>69</v>
      </c>
      <c r="E351" s="292"/>
      <c r="F351" s="292"/>
      <c r="G351" s="139">
        <f t="shared" ref="G351" si="69">SUM(E351:F351)*C351</f>
        <v>0</v>
      </c>
    </row>
    <row r="352" spans="1:7" ht="25.5" x14ac:dyDescent="0.2">
      <c r="A352" s="92" t="s">
        <v>668</v>
      </c>
      <c r="B352" s="93" t="s">
        <v>621</v>
      </c>
      <c r="C352" s="88">
        <v>250</v>
      </c>
      <c r="D352" s="284" t="s">
        <v>69</v>
      </c>
      <c r="E352" s="292"/>
      <c r="F352" s="292"/>
      <c r="G352" s="139">
        <f t="shared" ref="G352" si="70">SUM(E352:F352)*C352</f>
        <v>0</v>
      </c>
    </row>
    <row r="353" spans="1:7" s="13" customFormat="1" x14ac:dyDescent="0.2">
      <c r="A353" s="94">
        <v>8</v>
      </c>
      <c r="B353" s="95" t="s">
        <v>135</v>
      </c>
      <c r="C353" s="87"/>
      <c r="D353" s="88"/>
      <c r="E353" s="139"/>
      <c r="F353" s="139"/>
      <c r="G353" s="89"/>
    </row>
    <row r="354" spans="1:7" s="13" customFormat="1" ht="38.25" x14ac:dyDescent="0.2">
      <c r="A354" s="92" t="s">
        <v>75</v>
      </c>
      <c r="B354" s="93" t="s">
        <v>622</v>
      </c>
      <c r="C354" s="88">
        <v>20</v>
      </c>
      <c r="D354" s="284" t="s">
        <v>69</v>
      </c>
      <c r="E354" s="292"/>
      <c r="F354" s="292"/>
      <c r="G354" s="139">
        <f t="shared" ref="G354:G361" si="71">SUM(E354,F354)*C354</f>
        <v>0</v>
      </c>
    </row>
    <row r="355" spans="1:7" s="13" customFormat="1" ht="25.5" customHeight="1" x14ac:dyDescent="0.2">
      <c r="A355" s="92" t="s">
        <v>76</v>
      </c>
      <c r="B355" s="93" t="s">
        <v>200</v>
      </c>
      <c r="C355" s="88">
        <v>10</v>
      </c>
      <c r="D355" s="284" t="s">
        <v>112</v>
      </c>
      <c r="E355" s="292"/>
      <c r="F355" s="292"/>
      <c r="G355" s="139">
        <f>SUM(E355,F355)*C355</f>
        <v>0</v>
      </c>
    </row>
    <row r="356" spans="1:7" s="13" customFormat="1" ht="25.5" x14ac:dyDescent="0.2">
      <c r="A356" s="92" t="s">
        <v>77</v>
      </c>
      <c r="B356" s="93" t="s">
        <v>257</v>
      </c>
      <c r="C356" s="88">
        <v>100</v>
      </c>
      <c r="D356" s="284" t="s">
        <v>136</v>
      </c>
      <c r="E356" s="292"/>
      <c r="F356" s="292"/>
      <c r="G356" s="139">
        <f t="shared" si="71"/>
        <v>0</v>
      </c>
    </row>
    <row r="357" spans="1:7" s="13" customFormat="1" ht="25.5" x14ac:dyDescent="0.2">
      <c r="A357" s="92" t="s">
        <v>78</v>
      </c>
      <c r="B357" s="93" t="s">
        <v>146</v>
      </c>
      <c r="C357" s="88">
        <v>50</v>
      </c>
      <c r="D357" s="284" t="s">
        <v>69</v>
      </c>
      <c r="E357" s="292"/>
      <c r="F357" s="292"/>
      <c r="G357" s="139">
        <f t="shared" ref="G357" si="72">SUM(E357:F357)*C357</f>
        <v>0</v>
      </c>
    </row>
    <row r="358" spans="1:7" s="13" customFormat="1" x14ac:dyDescent="0.2">
      <c r="A358" s="92" t="s">
        <v>79</v>
      </c>
      <c r="B358" s="93" t="s">
        <v>137</v>
      </c>
      <c r="C358" s="88">
        <v>2</v>
      </c>
      <c r="D358" s="284" t="s">
        <v>112</v>
      </c>
      <c r="E358" s="292"/>
      <c r="F358" s="292"/>
      <c r="G358" s="139">
        <f t="shared" si="71"/>
        <v>0</v>
      </c>
    </row>
    <row r="359" spans="1:7" s="13" customFormat="1" ht="38.25" x14ac:dyDescent="0.2">
      <c r="A359" s="92" t="s">
        <v>128</v>
      </c>
      <c r="B359" s="93" t="s">
        <v>623</v>
      </c>
      <c r="C359" s="88">
        <v>20</v>
      </c>
      <c r="D359" s="284" t="s">
        <v>69</v>
      </c>
      <c r="E359" s="292"/>
      <c r="F359" s="292"/>
      <c r="G359" s="139">
        <f t="shared" si="71"/>
        <v>0</v>
      </c>
    </row>
    <row r="360" spans="1:7" ht="25.5" customHeight="1" x14ac:dyDescent="0.2">
      <c r="A360" s="92" t="s">
        <v>309</v>
      </c>
      <c r="B360" s="93" t="s">
        <v>201</v>
      </c>
      <c r="C360" s="88">
        <v>8</v>
      </c>
      <c r="D360" s="284" t="s">
        <v>112</v>
      </c>
      <c r="E360" s="292"/>
      <c r="F360" s="292"/>
      <c r="G360" s="139">
        <f>SUM(E360,F360)*C360</f>
        <v>0</v>
      </c>
    </row>
    <row r="361" spans="1:7" x14ac:dyDescent="0.2">
      <c r="A361" s="92" t="s">
        <v>310</v>
      </c>
      <c r="B361" s="93" t="s">
        <v>138</v>
      </c>
      <c r="C361" s="88">
        <v>1</v>
      </c>
      <c r="D361" s="284" t="s">
        <v>112</v>
      </c>
      <c r="E361" s="292"/>
      <c r="F361" s="292"/>
      <c r="G361" s="139">
        <f t="shared" si="71"/>
        <v>0</v>
      </c>
    </row>
    <row r="362" spans="1:7" s="13" customFormat="1" ht="22.5" customHeight="1" x14ac:dyDescent="0.2">
      <c r="A362" s="94">
        <v>9</v>
      </c>
      <c r="B362" s="95" t="s">
        <v>624</v>
      </c>
      <c r="C362" s="87"/>
      <c r="D362" s="88"/>
      <c r="E362" s="139"/>
      <c r="F362" s="139"/>
      <c r="G362" s="89"/>
    </row>
    <row r="363" spans="1:7" s="13" customFormat="1" ht="25.5" x14ac:dyDescent="0.2">
      <c r="A363" s="92" t="s">
        <v>80</v>
      </c>
      <c r="B363" s="93" t="s">
        <v>625</v>
      </c>
      <c r="C363" s="88">
        <v>25</v>
      </c>
      <c r="D363" s="284" t="s">
        <v>69</v>
      </c>
      <c r="E363" s="292"/>
      <c r="F363" s="292"/>
      <c r="G363" s="139">
        <f t="shared" ref="G363:G366" si="73">SUM(E363:F363)*C363</f>
        <v>0</v>
      </c>
    </row>
    <row r="364" spans="1:7" s="13" customFormat="1" x14ac:dyDescent="0.2">
      <c r="A364" s="92" t="s">
        <v>129</v>
      </c>
      <c r="B364" s="93" t="s">
        <v>244</v>
      </c>
      <c r="C364" s="88">
        <v>150</v>
      </c>
      <c r="D364" s="284" t="s">
        <v>69</v>
      </c>
      <c r="E364" s="292"/>
      <c r="F364" s="292"/>
      <c r="G364" s="139">
        <f>SUM(E364:F364)*C364</f>
        <v>0</v>
      </c>
    </row>
    <row r="365" spans="1:7" s="13" customFormat="1" x14ac:dyDescent="0.2">
      <c r="A365" s="92" t="s">
        <v>669</v>
      </c>
      <c r="B365" s="93" t="s">
        <v>411</v>
      </c>
      <c r="C365" s="88">
        <v>250</v>
      </c>
      <c r="D365" s="284" t="s">
        <v>69</v>
      </c>
      <c r="E365" s="292"/>
      <c r="F365" s="292"/>
      <c r="G365" s="139">
        <f t="shared" ref="G365" si="74">SUM(E365:F365)*C365</f>
        <v>0</v>
      </c>
    </row>
    <row r="366" spans="1:7" s="13" customFormat="1" ht="25.5" customHeight="1" x14ac:dyDescent="0.2">
      <c r="A366" s="92" t="s">
        <v>670</v>
      </c>
      <c r="B366" s="93" t="s">
        <v>626</v>
      </c>
      <c r="C366" s="88">
        <v>32</v>
      </c>
      <c r="D366" s="284" t="s">
        <v>112</v>
      </c>
      <c r="E366" s="292"/>
      <c r="F366" s="292"/>
      <c r="G366" s="139">
        <f t="shared" si="73"/>
        <v>0</v>
      </c>
    </row>
    <row r="367" spans="1:7" s="13" customFormat="1" ht="15" customHeight="1" x14ac:dyDescent="0.2">
      <c r="A367" s="92" t="s">
        <v>311</v>
      </c>
      <c r="B367" s="93" t="s">
        <v>484</v>
      </c>
      <c r="C367" s="88">
        <v>1</v>
      </c>
      <c r="D367" s="284" t="s">
        <v>112</v>
      </c>
      <c r="E367" s="292"/>
      <c r="F367" s="292"/>
      <c r="G367" s="139">
        <f>SUM(E367,F367)*C367</f>
        <v>0</v>
      </c>
    </row>
    <row r="368" spans="1:7" s="13" customFormat="1" x14ac:dyDescent="0.2">
      <c r="A368" s="92" t="s">
        <v>312</v>
      </c>
      <c r="B368" s="93" t="s">
        <v>488</v>
      </c>
      <c r="C368" s="88">
        <v>1.5</v>
      </c>
      <c r="D368" s="284" t="s">
        <v>69</v>
      </c>
      <c r="E368" s="292"/>
      <c r="F368" s="292"/>
      <c r="G368" s="139">
        <f t="shared" ref="G368" si="75">SUM(E368,F368)*C368</f>
        <v>0</v>
      </c>
    </row>
    <row r="369" spans="1:7" x14ac:dyDescent="0.2">
      <c r="A369" s="92" t="s">
        <v>671</v>
      </c>
      <c r="B369" s="93" t="s">
        <v>490</v>
      </c>
      <c r="C369" s="88">
        <v>1</v>
      </c>
      <c r="D369" s="284" t="s">
        <v>112</v>
      </c>
      <c r="E369" s="292"/>
      <c r="F369" s="292"/>
      <c r="G369" s="139">
        <f t="shared" ref="G369" si="76">SUM(E369:F369)*C369</f>
        <v>0</v>
      </c>
    </row>
    <row r="370" spans="1:7" s="13" customFormat="1" ht="25.5" x14ac:dyDescent="0.2">
      <c r="A370" s="92" t="s">
        <v>313</v>
      </c>
      <c r="B370" s="93" t="s">
        <v>627</v>
      </c>
      <c r="C370" s="88">
        <v>1</v>
      </c>
      <c r="D370" s="284" t="s">
        <v>112</v>
      </c>
      <c r="E370" s="292"/>
      <c r="F370" s="292"/>
      <c r="G370" s="139">
        <f t="shared" ref="G370" si="77">SUM(E370:F370)*C370</f>
        <v>0</v>
      </c>
    </row>
    <row r="371" spans="1:7" s="13" customFormat="1" ht="25.5" x14ac:dyDescent="0.2">
      <c r="A371" s="92" t="s">
        <v>672</v>
      </c>
      <c r="B371" s="93" t="s">
        <v>679</v>
      </c>
      <c r="C371" s="88">
        <v>2</v>
      </c>
      <c r="D371" s="284" t="s">
        <v>112</v>
      </c>
      <c r="E371" s="292"/>
      <c r="F371" s="292"/>
      <c r="G371" s="139">
        <f t="shared" ref="G371" si="78">SUM(E371,F371)*C371</f>
        <v>0</v>
      </c>
    </row>
    <row r="372" spans="1:7" s="13" customFormat="1" x14ac:dyDescent="0.2">
      <c r="A372" s="94">
        <v>10</v>
      </c>
      <c r="B372" s="95" t="s">
        <v>628</v>
      </c>
      <c r="C372" s="87"/>
      <c r="D372" s="88"/>
      <c r="E372" s="139"/>
      <c r="F372" s="139"/>
      <c r="G372" s="89"/>
    </row>
    <row r="373" spans="1:7" s="13" customFormat="1" ht="25.5" x14ac:dyDescent="0.2">
      <c r="A373" s="92" t="s">
        <v>122</v>
      </c>
      <c r="B373" s="93" t="s">
        <v>629</v>
      </c>
      <c r="C373" s="88">
        <v>90</v>
      </c>
      <c r="D373" s="284" t="s">
        <v>69</v>
      </c>
      <c r="E373" s="292"/>
      <c r="F373" s="292"/>
      <c r="G373" s="139">
        <f t="shared" ref="G373:G376" si="79">SUM(E373:F373)*C373</f>
        <v>0</v>
      </c>
    </row>
    <row r="374" spans="1:7" s="13" customFormat="1" ht="25.5" customHeight="1" x14ac:dyDescent="0.2">
      <c r="A374" s="92" t="s">
        <v>123</v>
      </c>
      <c r="B374" s="93" t="s">
        <v>626</v>
      </c>
      <c r="C374" s="88">
        <v>65</v>
      </c>
      <c r="D374" s="284" t="s">
        <v>112</v>
      </c>
      <c r="E374" s="292"/>
      <c r="F374" s="292"/>
      <c r="G374" s="139">
        <f t="shared" si="79"/>
        <v>0</v>
      </c>
    </row>
    <row r="375" spans="1:7" s="13" customFormat="1" ht="25.5" x14ac:dyDescent="0.2">
      <c r="A375" s="92" t="s">
        <v>150</v>
      </c>
      <c r="B375" s="93" t="s">
        <v>146</v>
      </c>
      <c r="C375" s="88">
        <v>550</v>
      </c>
      <c r="D375" s="284" t="s">
        <v>69</v>
      </c>
      <c r="E375" s="292"/>
      <c r="F375" s="292"/>
      <c r="G375" s="139">
        <f t="shared" si="79"/>
        <v>0</v>
      </c>
    </row>
    <row r="376" spans="1:7" s="13" customFormat="1" x14ac:dyDescent="0.2">
      <c r="A376" s="92" t="s">
        <v>314</v>
      </c>
      <c r="B376" s="93" t="s">
        <v>630</v>
      </c>
      <c r="C376" s="88">
        <v>130</v>
      </c>
      <c r="D376" s="284" t="s">
        <v>69</v>
      </c>
      <c r="E376" s="292"/>
      <c r="F376" s="292"/>
      <c r="G376" s="139">
        <f t="shared" si="79"/>
        <v>0</v>
      </c>
    </row>
    <row r="377" spans="1:7" s="13" customFormat="1" ht="15" customHeight="1" x14ac:dyDescent="0.2">
      <c r="A377" s="92" t="s">
        <v>315</v>
      </c>
      <c r="B377" s="93" t="s">
        <v>631</v>
      </c>
      <c r="C377" s="88">
        <v>6</v>
      </c>
      <c r="D377" s="284" t="s">
        <v>112</v>
      </c>
      <c r="E377" s="292"/>
      <c r="F377" s="292"/>
      <c r="G377" s="139">
        <f>SUM(E377:F377)*C377</f>
        <v>0</v>
      </c>
    </row>
    <row r="378" spans="1:7" s="13" customFormat="1" x14ac:dyDescent="0.2">
      <c r="A378" s="92" t="s">
        <v>316</v>
      </c>
      <c r="B378" s="93" t="s">
        <v>488</v>
      </c>
      <c r="C378" s="88">
        <v>6</v>
      </c>
      <c r="D378" s="284" t="s">
        <v>69</v>
      </c>
      <c r="E378" s="292"/>
      <c r="F378" s="292"/>
      <c r="G378" s="139">
        <f>SUM(E378:F378)*C378</f>
        <v>0</v>
      </c>
    </row>
    <row r="379" spans="1:7" s="13" customFormat="1" x14ac:dyDescent="0.2">
      <c r="A379" s="92" t="s">
        <v>317</v>
      </c>
      <c r="B379" s="93" t="s">
        <v>490</v>
      </c>
      <c r="C379" s="88">
        <v>6</v>
      </c>
      <c r="D379" s="284" t="s">
        <v>69</v>
      </c>
      <c r="E379" s="292"/>
      <c r="F379" s="292"/>
      <c r="G379" s="139">
        <f>SUM(E379,F379)*C379</f>
        <v>0</v>
      </c>
    </row>
    <row r="380" spans="1:7" s="13" customFormat="1" x14ac:dyDescent="0.2">
      <c r="A380" s="92" t="s">
        <v>318</v>
      </c>
      <c r="B380" s="93" t="s">
        <v>632</v>
      </c>
      <c r="C380" s="88">
        <v>1</v>
      </c>
      <c r="D380" s="284" t="s">
        <v>102</v>
      </c>
      <c r="E380" s="89" t="s">
        <v>157</v>
      </c>
      <c r="F380" s="292"/>
      <c r="G380" s="139">
        <f t="shared" ref="G380" si="80">SUM(E380,F380)*C380</f>
        <v>0</v>
      </c>
    </row>
    <row r="381" spans="1:7" ht="30" customHeight="1" x14ac:dyDescent="0.2">
      <c r="A381" s="92" t="s">
        <v>319</v>
      </c>
      <c r="B381" s="93" t="s">
        <v>680</v>
      </c>
      <c r="C381" s="88">
        <v>1</v>
      </c>
      <c r="D381" s="284" t="s">
        <v>248</v>
      </c>
      <c r="E381" s="292"/>
      <c r="F381" s="292"/>
      <c r="G381" s="139">
        <f t="shared" ref="G381" si="81">SUM(E381:F381)*C381</f>
        <v>0</v>
      </c>
    </row>
    <row r="382" spans="1:7" x14ac:dyDescent="0.2">
      <c r="A382" s="94">
        <v>11</v>
      </c>
      <c r="B382" s="95" t="s">
        <v>104</v>
      </c>
      <c r="C382" s="87" t="s">
        <v>105</v>
      </c>
      <c r="D382" s="88"/>
      <c r="E382" s="139"/>
      <c r="F382" s="139"/>
      <c r="G382" s="89"/>
    </row>
    <row r="383" spans="1:7" x14ac:dyDescent="0.2">
      <c r="A383" s="92" t="s">
        <v>124</v>
      </c>
      <c r="B383" s="93" t="s">
        <v>633</v>
      </c>
      <c r="C383" s="88">
        <v>40</v>
      </c>
      <c r="D383" s="284" t="s">
        <v>112</v>
      </c>
      <c r="E383" s="89" t="s">
        <v>157</v>
      </c>
      <c r="F383" s="292"/>
      <c r="G383" s="139">
        <f t="shared" ref="G383" si="82">SUM(E383:F383)*C383</f>
        <v>0</v>
      </c>
    </row>
    <row r="384" spans="1:7" x14ac:dyDescent="0.2">
      <c r="A384" s="92" t="s">
        <v>125</v>
      </c>
      <c r="B384" s="93" t="s">
        <v>320</v>
      </c>
      <c r="C384" s="88">
        <v>1</v>
      </c>
      <c r="D384" s="284" t="s">
        <v>102</v>
      </c>
      <c r="E384" s="89" t="s">
        <v>157</v>
      </c>
      <c r="F384" s="292"/>
      <c r="G384" s="139">
        <f t="shared" ref="G384" si="83">SUM(E384:F384)*C384</f>
        <v>0</v>
      </c>
    </row>
    <row r="385" spans="1:7" x14ac:dyDescent="0.2">
      <c r="A385" s="92" t="s">
        <v>634</v>
      </c>
      <c r="B385" s="93" t="s">
        <v>277</v>
      </c>
      <c r="C385" s="88">
        <v>1</v>
      </c>
      <c r="D385" s="284" t="s">
        <v>248</v>
      </c>
      <c r="E385" s="89" t="s">
        <v>157</v>
      </c>
      <c r="F385" s="292"/>
      <c r="G385" s="139">
        <f>SUM(E385:F385)*C385</f>
        <v>0</v>
      </c>
    </row>
    <row r="386" spans="1:7" x14ac:dyDescent="0.2">
      <c r="A386" s="92" t="s">
        <v>635</v>
      </c>
      <c r="B386" s="93" t="s">
        <v>321</v>
      </c>
      <c r="C386" s="88">
        <v>1</v>
      </c>
      <c r="D386" s="284" t="s">
        <v>248</v>
      </c>
      <c r="E386" s="89" t="s">
        <v>157</v>
      </c>
      <c r="F386" s="292"/>
      <c r="G386" s="139">
        <f>SUM(E386:F386)*C386</f>
        <v>0</v>
      </c>
    </row>
    <row r="387" spans="1:7" ht="15" customHeight="1" x14ac:dyDescent="0.2">
      <c r="A387" s="92" t="s">
        <v>636</v>
      </c>
      <c r="B387" s="93" t="s">
        <v>253</v>
      </c>
      <c r="C387" s="88">
        <v>13</v>
      </c>
      <c r="D387" s="284" t="s">
        <v>112</v>
      </c>
      <c r="E387" s="89" t="s">
        <v>157</v>
      </c>
      <c r="F387" s="292"/>
      <c r="G387" s="139">
        <f t="shared" ref="G387:G388" si="84">SUM(E387:F387)*C387</f>
        <v>0</v>
      </c>
    </row>
    <row r="388" spans="1:7" ht="15" customHeight="1" x14ac:dyDescent="0.2">
      <c r="A388" s="92" t="s">
        <v>637</v>
      </c>
      <c r="B388" s="93" t="s">
        <v>324</v>
      </c>
      <c r="C388" s="88">
        <v>1</v>
      </c>
      <c r="D388" s="284" t="s">
        <v>112</v>
      </c>
      <c r="E388" s="89" t="s">
        <v>157</v>
      </c>
      <c r="F388" s="292"/>
      <c r="G388" s="139">
        <f t="shared" si="84"/>
        <v>0</v>
      </c>
    </row>
    <row r="389" spans="1:7" x14ac:dyDescent="0.2">
      <c r="A389" s="92" t="s">
        <v>638</v>
      </c>
      <c r="B389" s="93" t="s">
        <v>325</v>
      </c>
      <c r="C389" s="88">
        <v>20</v>
      </c>
      <c r="D389" s="284" t="s">
        <v>112</v>
      </c>
      <c r="E389" s="292"/>
      <c r="F389" s="292"/>
      <c r="G389" s="139">
        <f t="shared" ref="G389:G390" si="85">SUM(E389:F389)*C389</f>
        <v>0</v>
      </c>
    </row>
    <row r="390" spans="1:7" ht="25.5" x14ac:dyDescent="0.2">
      <c r="A390" s="92" t="s">
        <v>639</v>
      </c>
      <c r="B390" s="93" t="s">
        <v>322</v>
      </c>
      <c r="C390" s="88">
        <v>1</v>
      </c>
      <c r="D390" s="284" t="s">
        <v>102</v>
      </c>
      <c r="E390" s="89" t="s">
        <v>157</v>
      </c>
      <c r="F390" s="292"/>
      <c r="G390" s="139">
        <f t="shared" si="85"/>
        <v>0</v>
      </c>
    </row>
    <row r="391" spans="1:7" x14ac:dyDescent="0.2">
      <c r="A391" s="92" t="s">
        <v>640</v>
      </c>
      <c r="B391" s="93" t="s">
        <v>271</v>
      </c>
      <c r="C391" s="88">
        <v>3</v>
      </c>
      <c r="D391" s="284" t="s">
        <v>112</v>
      </c>
      <c r="E391" s="89" t="s">
        <v>157</v>
      </c>
      <c r="F391" s="292"/>
      <c r="G391" s="139">
        <f t="shared" ref="G391:G392" si="86">SUM(E391:F391)*C391</f>
        <v>0</v>
      </c>
    </row>
    <row r="392" spans="1:7" ht="15" customHeight="1" x14ac:dyDescent="0.2">
      <c r="A392" s="92" t="s">
        <v>641</v>
      </c>
      <c r="B392" s="93" t="s">
        <v>642</v>
      </c>
      <c r="C392" s="88">
        <v>2</v>
      </c>
      <c r="D392" s="284" t="s">
        <v>112</v>
      </c>
      <c r="E392" s="89" t="s">
        <v>157</v>
      </c>
      <c r="F392" s="292"/>
      <c r="G392" s="139">
        <f t="shared" si="86"/>
        <v>0</v>
      </c>
    </row>
    <row r="393" spans="1:7" x14ac:dyDescent="0.2">
      <c r="A393" s="81"/>
      <c r="B393" s="207" t="s">
        <v>15</v>
      </c>
      <c r="C393" s="207"/>
      <c r="D393" s="208"/>
      <c r="E393" s="73">
        <f>SUMPRODUCT(E180:E392,$C180:$C392)</f>
        <v>0</v>
      </c>
      <c r="F393" s="74">
        <f>SUMPRODUCT(F180:F392,$C180:$C392)</f>
        <v>0</v>
      </c>
      <c r="G393" s="131">
        <f>E393+F393</f>
        <v>0</v>
      </c>
    </row>
    <row r="394" spans="1:7" ht="15.75" thickBot="1" x14ac:dyDescent="0.25">
      <c r="A394" s="81"/>
      <c r="B394" s="224" t="s">
        <v>109</v>
      </c>
      <c r="C394" s="224"/>
      <c r="D394" s="225"/>
      <c r="E394" s="73">
        <f>SUM(E122,E177,E393)</f>
        <v>0</v>
      </c>
      <c r="F394" s="73">
        <f t="shared" ref="F394:G394" si="87">SUM(F122,F177,F393)</f>
        <v>0</v>
      </c>
      <c r="G394" s="131">
        <f t="shared" si="87"/>
        <v>0</v>
      </c>
    </row>
    <row r="395" spans="1:7" ht="15.75" thickBot="1" x14ac:dyDescent="0.25">
      <c r="A395" s="105"/>
      <c r="B395" s="209" t="s">
        <v>108</v>
      </c>
      <c r="C395" s="209"/>
      <c r="D395" s="210"/>
      <c r="E395" s="106">
        <f>TRUNC(E394*(1+$G$3),2)</f>
        <v>0</v>
      </c>
      <c r="F395" s="107">
        <f>TRUNC(F394*(1+$G$3),2)</f>
        <v>0</v>
      </c>
      <c r="G395" s="132">
        <f>TRUNC(G394*(1+$G$3),2)</f>
        <v>0</v>
      </c>
    </row>
  </sheetData>
  <sheetProtection algorithmName="SHA-512" hashValue="MoZPpG6ngRO8y8VkWJdKdFR2yBxVotzYkj44R0OTPntFhdHQ+SOaZDirabrvJobIcbTgtgrCixN0MOa3/va67g==" saltValue="hcTwmWQTgZsWLSXvd+p9xg==" spinCount="100000" sheet="1" selectLockedCells="1"/>
  <protectedRanges>
    <protectedRange sqref="E150:F150" name="Intervalo1_1"/>
    <protectedRange sqref="E156:F156 E138:F138" name="Intervalo1_2"/>
    <protectedRange sqref="E172:F172" name="Intervalo1_3"/>
  </protectedRanges>
  <mergeCells count="42">
    <mergeCell ref="F234:F235"/>
    <mergeCell ref="F284:F285"/>
    <mergeCell ref="G284:G285"/>
    <mergeCell ref="E5:F5"/>
    <mergeCell ref="D8:E8"/>
    <mergeCell ref="D9:G9"/>
    <mergeCell ref="E2:F2"/>
    <mergeCell ref="A284:A285"/>
    <mergeCell ref="B284:B285"/>
    <mergeCell ref="C284:C285"/>
    <mergeCell ref="D284:D285"/>
    <mergeCell ref="E284:E285"/>
    <mergeCell ref="G234:G235"/>
    <mergeCell ref="A236:A237"/>
    <mergeCell ref="B236:B237"/>
    <mergeCell ref="C236:C237"/>
    <mergeCell ref="D236:D237"/>
    <mergeCell ref="E236:E237"/>
    <mergeCell ref="F236:F237"/>
    <mergeCell ref="G236:G237"/>
    <mergeCell ref="B234:B235"/>
    <mergeCell ref="C234:C235"/>
    <mergeCell ref="D234:D235"/>
    <mergeCell ref="E234:E235"/>
    <mergeCell ref="B393:D393"/>
    <mergeCell ref="B395:D395"/>
    <mergeCell ref="G12:G13"/>
    <mergeCell ref="A1:G1"/>
    <mergeCell ref="B12:B13"/>
    <mergeCell ref="D12:D13"/>
    <mergeCell ref="A7:G7"/>
    <mergeCell ref="C12:C13"/>
    <mergeCell ref="A12:A13"/>
    <mergeCell ref="E12:F12"/>
    <mergeCell ref="A6:G6"/>
    <mergeCell ref="B394:D394"/>
    <mergeCell ref="A10:G10"/>
    <mergeCell ref="B122:D122"/>
    <mergeCell ref="A234:A235"/>
    <mergeCell ref="B177:D177"/>
    <mergeCell ref="E3:F3"/>
    <mergeCell ref="E4:F4"/>
  </mergeCells>
  <phoneticPr fontId="27" type="noConversion"/>
  <conditionalFormatting sqref="G17 A17 G161:G174 G22:G28 G42:G44 G59:G60 G71:G74 G34 G53:G57 G62:G63 G65:G68 G76:G77 G88 G101:G106 G109:G111 G91 G115:G117 A42:A44 A53:A57 A59:A60 A62:A63 A65:A68 A71:A77 A88:A95 A101:A106 A109:A111 A115:A117">
    <cfRule type="containsText" dxfId="181" priority="4909" stopIfTrue="1" operator="containsText" text="x,xx">
      <formula>NOT(ISERROR(SEARCH("x,xx",A17)))</formula>
    </cfRule>
  </conditionalFormatting>
  <conditionalFormatting sqref="B11">
    <cfRule type="containsText" dxfId="180" priority="4893" stopIfTrue="1" operator="containsText" text="x,xx">
      <formula>NOT(ISERROR(SEARCH("x,xx",B11)))</formula>
    </cfRule>
  </conditionalFormatting>
  <conditionalFormatting sqref="G11">
    <cfRule type="containsText" dxfId="179" priority="4892" stopIfTrue="1" operator="containsText" text="x,xx">
      <formula>NOT(ISERROR(SEARCH("x,xx",G11)))</formula>
    </cfRule>
  </conditionalFormatting>
  <conditionalFormatting sqref="B395">
    <cfRule type="containsText" dxfId="178" priority="4601" stopIfTrue="1" operator="containsText" text="x,xx">
      <formula>NOT(ISERROR(SEARCH("x,xx",B395)))</formula>
    </cfRule>
  </conditionalFormatting>
  <conditionalFormatting sqref="F18">
    <cfRule type="containsText" dxfId="177" priority="334" stopIfTrue="1" operator="containsText" text="x,xx">
      <formula>NOT(ISERROR(SEARCH("x,xx",F18)))</formula>
    </cfRule>
  </conditionalFormatting>
  <conditionalFormatting sqref="F15 B15">
    <cfRule type="containsText" dxfId="176" priority="338" stopIfTrue="1" operator="containsText" text="x,xx">
      <formula>NOT(ISERROR(SEARCH("x,xx",B15)))</formula>
    </cfRule>
  </conditionalFormatting>
  <conditionalFormatting sqref="B21">
    <cfRule type="containsText" dxfId="175" priority="326" stopIfTrue="1" operator="containsText" text="x,xx">
      <formula>NOT(ISERROR(SEARCH("x,xx",B21)))</formula>
    </cfRule>
  </conditionalFormatting>
  <conditionalFormatting sqref="B36">
    <cfRule type="containsText" dxfId="174" priority="317" stopIfTrue="1" operator="containsText" text="x,xx">
      <formula>NOT(ISERROR(SEARCH("x,xx",B36)))</formula>
    </cfRule>
  </conditionalFormatting>
  <conditionalFormatting sqref="F36">
    <cfRule type="containsText" dxfId="173" priority="316" stopIfTrue="1" operator="containsText" text="x,xx">
      <formula>NOT(ISERROR(SEARCH("x,xx",F36)))</formula>
    </cfRule>
  </conditionalFormatting>
  <conditionalFormatting sqref="B393:B394">
    <cfRule type="containsText" dxfId="172" priority="201" stopIfTrue="1" operator="containsText" text="x,xx">
      <formula>NOT(ISERROR(SEARCH("x,xx",B393)))</formula>
    </cfRule>
  </conditionalFormatting>
  <conditionalFormatting sqref="A19:A20 G19:G20">
    <cfRule type="containsText" dxfId="171" priority="199" stopIfTrue="1" operator="containsText" text="x,xx">
      <formula>NOT(ISERROR(SEARCH("x,xx",A19)))</formula>
    </cfRule>
  </conditionalFormatting>
  <conditionalFormatting sqref="B14">
    <cfRule type="containsText" dxfId="170" priority="336" stopIfTrue="1" operator="containsText" text="x,xx">
      <formula>NOT(ISERROR(SEARCH("x,xx",B14)))</formula>
    </cfRule>
  </conditionalFormatting>
  <conditionalFormatting sqref="B18">
    <cfRule type="containsText" dxfId="169" priority="335" stopIfTrue="1" operator="containsText" text="x,xx">
      <formula>NOT(ISERROR(SEARCH("x,xx",B18)))</formula>
    </cfRule>
  </conditionalFormatting>
  <conditionalFormatting sqref="B123">
    <cfRule type="containsText" dxfId="168" priority="332" stopIfTrue="1" operator="containsText" text="x,xx">
      <formula>NOT(ISERROR(SEARCH("x,xx",B123)))</formula>
    </cfRule>
  </conditionalFormatting>
  <conditionalFormatting sqref="B122">
    <cfRule type="containsText" dxfId="167" priority="331" stopIfTrue="1" operator="containsText" text="x,xx">
      <formula>NOT(ISERROR(SEARCH("x,xx",B122)))</formula>
    </cfRule>
  </conditionalFormatting>
  <conditionalFormatting sqref="F21">
    <cfRule type="containsText" dxfId="166" priority="325" stopIfTrue="1" operator="containsText" text="x,xx">
      <formula>NOT(ISERROR(SEARCH("x,xx",F21)))</formula>
    </cfRule>
  </conditionalFormatting>
  <conditionalFormatting sqref="A37 G37">
    <cfRule type="containsText" dxfId="165" priority="312" stopIfTrue="1" operator="containsText" text="x,xx">
      <formula>NOT(ISERROR(SEARCH("x,xx",A37)))</formula>
    </cfRule>
  </conditionalFormatting>
  <conditionalFormatting sqref="B41">
    <cfRule type="containsText" dxfId="164" priority="296" stopIfTrue="1" operator="containsText" text="x,xx">
      <formula>NOT(ISERROR(SEARCH("x,xx",B41)))</formula>
    </cfRule>
  </conditionalFormatting>
  <conditionalFormatting sqref="F41">
    <cfRule type="containsText" dxfId="163" priority="295" stopIfTrue="1" operator="containsText" text="x,xx">
      <formula>NOT(ISERROR(SEARCH("x,xx",F41)))</formula>
    </cfRule>
  </conditionalFormatting>
  <conditionalFormatting sqref="B45">
    <cfRule type="containsText" dxfId="162" priority="293" stopIfTrue="1" operator="containsText" text="x,xx">
      <formula>NOT(ISERROR(SEARCH("x,xx",B45)))</formula>
    </cfRule>
  </conditionalFormatting>
  <conditionalFormatting sqref="F45">
    <cfRule type="containsText" dxfId="161" priority="292" stopIfTrue="1" operator="containsText" text="x,xx">
      <formula>NOT(ISERROR(SEARCH("x,xx",F45)))</formula>
    </cfRule>
  </conditionalFormatting>
  <conditionalFormatting sqref="G46:G47 A46:A47">
    <cfRule type="containsText" dxfId="160" priority="291" stopIfTrue="1" operator="containsText" text="x,xx">
      <formula>NOT(ISERROR(SEARCH("x,xx",A46)))</formula>
    </cfRule>
  </conditionalFormatting>
  <conditionalFormatting sqref="B48">
    <cfRule type="containsText" dxfId="159" priority="290" stopIfTrue="1" operator="containsText" text="x,xx">
      <formula>NOT(ISERROR(SEARCH("x,xx",B48)))</formula>
    </cfRule>
  </conditionalFormatting>
  <conditionalFormatting sqref="F48">
    <cfRule type="containsText" dxfId="158" priority="289" stopIfTrue="1" operator="containsText" text="x,xx">
      <formula>NOT(ISERROR(SEARCH("x,xx",F48)))</formula>
    </cfRule>
  </conditionalFormatting>
  <conditionalFormatting sqref="G49:G50 A49:A50">
    <cfRule type="containsText" dxfId="157" priority="288" stopIfTrue="1" operator="containsText" text="x,xx">
      <formula>NOT(ISERROR(SEARCH("x,xx",A49)))</formula>
    </cfRule>
  </conditionalFormatting>
  <conditionalFormatting sqref="B51:B52">
    <cfRule type="containsText" dxfId="156" priority="287" stopIfTrue="1" operator="containsText" text="x,xx">
      <formula>NOT(ISERROR(SEARCH("x,xx",B51)))</formula>
    </cfRule>
  </conditionalFormatting>
  <conditionalFormatting sqref="F51:F52">
    <cfRule type="containsText" dxfId="155" priority="286" stopIfTrue="1" operator="containsText" text="x,xx">
      <formula>NOT(ISERROR(SEARCH("x,xx",F51)))</formula>
    </cfRule>
  </conditionalFormatting>
  <conditionalFormatting sqref="B58">
    <cfRule type="containsText" dxfId="154" priority="284" stopIfTrue="1" operator="containsText" text="x,xx">
      <formula>NOT(ISERROR(SEARCH("x,xx",B58)))</formula>
    </cfRule>
  </conditionalFormatting>
  <conditionalFormatting sqref="F58">
    <cfRule type="containsText" dxfId="153" priority="283" stopIfTrue="1" operator="containsText" text="x,xx">
      <formula>NOT(ISERROR(SEARCH("x,xx",F58)))</formula>
    </cfRule>
  </conditionalFormatting>
  <conditionalFormatting sqref="B61">
    <cfRule type="containsText" dxfId="152" priority="281" stopIfTrue="1" operator="containsText" text="x,xx">
      <formula>NOT(ISERROR(SEARCH("x,xx",B61)))</formula>
    </cfRule>
  </conditionalFormatting>
  <conditionalFormatting sqref="F61">
    <cfRule type="containsText" dxfId="151" priority="280" stopIfTrue="1" operator="containsText" text="x,xx">
      <formula>NOT(ISERROR(SEARCH("x,xx",F61)))</formula>
    </cfRule>
  </conditionalFormatting>
  <conditionalFormatting sqref="B64">
    <cfRule type="containsText" dxfId="150" priority="279" stopIfTrue="1" operator="containsText" text="x,xx">
      <formula>NOT(ISERROR(SEARCH("x,xx",B64)))</formula>
    </cfRule>
  </conditionalFormatting>
  <conditionalFormatting sqref="F64">
    <cfRule type="containsText" dxfId="149" priority="278" stopIfTrue="1" operator="containsText" text="x,xx">
      <formula>NOT(ISERROR(SEARCH("x,xx",F64)))</formula>
    </cfRule>
  </conditionalFormatting>
  <conditionalFormatting sqref="B69:B70">
    <cfRule type="containsText" dxfId="148" priority="275" stopIfTrue="1" operator="containsText" text="x,xx">
      <formula>NOT(ISERROR(SEARCH("x,xx",B69)))</formula>
    </cfRule>
  </conditionalFormatting>
  <conditionalFormatting sqref="F69:F70">
    <cfRule type="containsText" dxfId="147" priority="274" stopIfTrue="1" operator="containsText" text="x,xx">
      <formula>NOT(ISERROR(SEARCH("x,xx",F69)))</formula>
    </cfRule>
  </conditionalFormatting>
  <conditionalFormatting sqref="B78">
    <cfRule type="containsText" dxfId="146" priority="273" stopIfTrue="1" operator="containsText" text="x,xx">
      <formula>NOT(ISERROR(SEARCH("x,xx",B78)))</formula>
    </cfRule>
  </conditionalFormatting>
  <conditionalFormatting sqref="F78">
    <cfRule type="containsText" dxfId="145" priority="272" stopIfTrue="1" operator="containsText" text="x,xx">
      <formula>NOT(ISERROR(SEARCH("x,xx",F78)))</formula>
    </cfRule>
  </conditionalFormatting>
  <conditionalFormatting sqref="B81">
    <cfRule type="containsText" dxfId="144" priority="267" stopIfTrue="1" operator="containsText" text="x,xx">
      <formula>NOT(ISERROR(SEARCH("x,xx",B81)))</formula>
    </cfRule>
  </conditionalFormatting>
  <conditionalFormatting sqref="F81">
    <cfRule type="containsText" dxfId="143" priority="266" stopIfTrue="1" operator="containsText" text="x,xx">
      <formula>NOT(ISERROR(SEARCH("x,xx",F81)))</formula>
    </cfRule>
  </conditionalFormatting>
  <conditionalFormatting sqref="B87">
    <cfRule type="containsText" dxfId="142" priority="265" stopIfTrue="1" operator="containsText" text="x,xx">
      <formula>NOT(ISERROR(SEARCH("x,xx",B87)))</formula>
    </cfRule>
  </conditionalFormatting>
  <conditionalFormatting sqref="F87">
    <cfRule type="containsText" dxfId="141" priority="264" stopIfTrue="1" operator="containsText" text="x,xx">
      <formula>NOT(ISERROR(SEARCH("x,xx",F87)))</formula>
    </cfRule>
  </conditionalFormatting>
  <conditionalFormatting sqref="B114">
    <cfRule type="containsText" dxfId="140" priority="263" stopIfTrue="1" operator="containsText" text="x,xx">
      <formula>NOT(ISERROR(SEARCH("x,xx",B114)))</formula>
    </cfRule>
  </conditionalFormatting>
  <conditionalFormatting sqref="F114">
    <cfRule type="containsText" dxfId="139" priority="262" stopIfTrue="1" operator="containsText" text="x,xx">
      <formula>NOT(ISERROR(SEARCH("x,xx",F114)))</formula>
    </cfRule>
  </conditionalFormatting>
  <conditionalFormatting sqref="B118">
    <cfRule type="containsText" dxfId="138" priority="261" stopIfTrue="1" operator="containsText" text="x,xx">
      <formula>NOT(ISERROR(SEARCH("x,xx",B118)))</formula>
    </cfRule>
  </conditionalFormatting>
  <conditionalFormatting sqref="F118">
    <cfRule type="containsText" dxfId="137" priority="260" stopIfTrue="1" operator="containsText" text="x,xx">
      <formula>NOT(ISERROR(SEARCH("x,xx",F118)))</formula>
    </cfRule>
  </conditionalFormatting>
  <conditionalFormatting sqref="A79:A80">
    <cfRule type="containsText" dxfId="136" priority="258" stopIfTrue="1" operator="containsText" text="x,xx">
      <formula>NOT(ISERROR(SEARCH("x,xx",A79)))</formula>
    </cfRule>
  </conditionalFormatting>
  <conditionalFormatting sqref="A119:A121 G119:G121">
    <cfRule type="containsText" dxfId="135" priority="252" stopIfTrue="1" operator="containsText" text="x,xx">
      <formula>NOT(ISERROR(SEARCH("x,xx",A119)))</formula>
    </cfRule>
  </conditionalFormatting>
  <conditionalFormatting sqref="A97">
    <cfRule type="containsText" dxfId="134" priority="135" stopIfTrue="1" operator="containsText" text="x,xx">
      <formula>NOT(ISERROR(SEARCH("x,xx",A97)))</formula>
    </cfRule>
  </conditionalFormatting>
  <conditionalFormatting sqref="G97">
    <cfRule type="containsText" dxfId="133" priority="134" stopIfTrue="1" operator="containsText" text="x,xx">
      <formula>NOT(ISERROR(SEARCH("x,xx",G97)))</formula>
    </cfRule>
  </conditionalFormatting>
  <conditionalFormatting sqref="G92">
    <cfRule type="containsText" dxfId="132" priority="132" stopIfTrue="1" operator="containsText" text="x,xx">
      <formula>NOT(ISERROR(SEARCH("x,xx",G92)))</formula>
    </cfRule>
  </conditionalFormatting>
  <conditionalFormatting sqref="G93">
    <cfRule type="containsText" dxfId="131" priority="131" stopIfTrue="1" operator="containsText" text="x,xx">
      <formula>NOT(ISERROR(SEARCH("x,xx",G93)))</formula>
    </cfRule>
  </conditionalFormatting>
  <conditionalFormatting sqref="G94">
    <cfRule type="containsText" dxfId="130" priority="130" stopIfTrue="1" operator="containsText" text="x,xx">
      <formula>NOT(ISERROR(SEARCH("x,xx",G94)))</formula>
    </cfRule>
  </conditionalFormatting>
  <conditionalFormatting sqref="G95">
    <cfRule type="containsText" dxfId="129" priority="129" stopIfTrue="1" operator="containsText" text="x,xx">
      <formula>NOT(ISERROR(SEARCH("x,xx",G95)))</formula>
    </cfRule>
  </conditionalFormatting>
  <conditionalFormatting sqref="G16 A16">
    <cfRule type="containsText" dxfId="128" priority="200" stopIfTrue="1" operator="containsText" text="x,xx">
      <formula>NOT(ISERROR(SEARCH("x,xx",A16)))</formula>
    </cfRule>
  </conditionalFormatting>
  <conditionalFormatting sqref="A22:A35">
    <cfRule type="containsText" dxfId="127" priority="197" stopIfTrue="1" operator="containsText" text="x,xx">
      <formula>NOT(ISERROR(SEARCH("x,xx",A22)))</formula>
    </cfRule>
  </conditionalFormatting>
  <conditionalFormatting sqref="G151 G126:G138 G140:G149">
    <cfRule type="containsText" dxfId="126" priority="195" stopIfTrue="1" operator="containsText" text="x,xx">
      <formula>NOT(ISERROR(SEARCH("x,xx",G126)))</formula>
    </cfRule>
  </conditionalFormatting>
  <conditionalFormatting sqref="B124:B125">
    <cfRule type="containsText" dxfId="125" priority="194" stopIfTrue="1" operator="containsText" text="x,xx">
      <formula>NOT(ISERROR(SEARCH("x,xx",B124)))</formula>
    </cfRule>
  </conditionalFormatting>
  <conditionalFormatting sqref="F177:G177">
    <cfRule type="containsText" dxfId="124" priority="193" stopIfTrue="1" operator="containsText" text="x,xx">
      <formula>NOT(ISERROR(SEARCH("x,xx",F177)))</formula>
    </cfRule>
  </conditionalFormatting>
  <conditionalFormatting sqref="B177">
    <cfRule type="containsText" dxfId="123" priority="192" stopIfTrue="1" operator="containsText" text="x,xx">
      <formula>NOT(ISERROR(SEARCH("x,xx",B177)))</formula>
    </cfRule>
  </conditionalFormatting>
  <conditionalFormatting sqref="F177">
    <cfRule type="containsText" dxfId="122" priority="191" stopIfTrue="1" operator="containsText" text="x,xx">
      <formula>NOT(ISERROR(SEARCH("x,xx",F177)))</formula>
    </cfRule>
  </conditionalFormatting>
  <conditionalFormatting sqref="B128:B129">
    <cfRule type="expression" dxfId="121" priority="190" stopIfTrue="1">
      <formula>IF(#REF!="Superior ao do BB",1,0)</formula>
    </cfRule>
  </conditionalFormatting>
  <conditionalFormatting sqref="F161 B161">
    <cfRule type="containsText" dxfId="120" priority="188" stopIfTrue="1" operator="containsText" text="x,xx">
      <formula>NOT(ISERROR(SEARCH("x,xx",B161)))</formula>
    </cfRule>
  </conditionalFormatting>
  <conditionalFormatting sqref="B141:B142">
    <cfRule type="expression" dxfId="119" priority="189" stopIfTrue="1">
      <formula>IF(#REF!="Superior ao do BB",1,0)</formula>
    </cfRule>
  </conditionalFormatting>
  <conditionalFormatting sqref="B173">
    <cfRule type="containsText" dxfId="118" priority="187" stopIfTrue="1" operator="containsText" text="x,xx">
      <formula>NOT(ISERROR(SEARCH("x,xx",B173)))</formula>
    </cfRule>
  </conditionalFormatting>
  <conditionalFormatting sqref="G157:G160">
    <cfRule type="containsText" dxfId="117" priority="186" stopIfTrue="1" operator="containsText" text="x,xx">
      <formula>NOT(ISERROR(SEARCH("x,xx",G157)))</formula>
    </cfRule>
  </conditionalFormatting>
  <conditionalFormatting sqref="G150">
    <cfRule type="containsText" dxfId="116" priority="185" stopIfTrue="1" operator="containsText" text="x,xx">
      <formula>NOT(ISERROR(SEARCH("x,xx",G150)))</formula>
    </cfRule>
  </conditionalFormatting>
  <conditionalFormatting sqref="G152:G156">
    <cfRule type="containsText" dxfId="115" priority="184" stopIfTrue="1" operator="containsText" text="x,xx">
      <formula>NOT(ISERROR(SEARCH("x,xx",G152)))</formula>
    </cfRule>
  </conditionalFormatting>
  <conditionalFormatting sqref="G125">
    <cfRule type="containsText" dxfId="114" priority="183" stopIfTrue="1" operator="containsText" text="x,xx">
      <formula>NOT(ISERROR(SEARCH("x,xx",G125)))</formula>
    </cfRule>
  </conditionalFormatting>
  <conditionalFormatting sqref="B139">
    <cfRule type="containsText" dxfId="113" priority="182" stopIfTrue="1" operator="containsText" text="x,xx">
      <formula>NOT(ISERROR(SEARCH("x,xx",B139)))</formula>
    </cfRule>
  </conditionalFormatting>
  <conditionalFormatting sqref="G139">
    <cfRule type="containsText" dxfId="112" priority="181" stopIfTrue="1" operator="containsText" text="x,xx">
      <formula>NOT(ISERROR(SEARCH("x,xx",G139)))</formula>
    </cfRule>
  </conditionalFormatting>
  <conditionalFormatting sqref="F260">
    <cfRule type="containsText" dxfId="111" priority="81" stopIfTrue="1" operator="containsText" text="x,xx">
      <formula>NOT(ISERROR(SEARCH("x,xx",F260)))</formula>
    </cfRule>
  </conditionalFormatting>
  <conditionalFormatting sqref="B147">
    <cfRule type="expression" dxfId="110" priority="176" stopIfTrue="1">
      <formula>IF(#REF!="Superior ao do BB",1,0)</formula>
    </cfRule>
  </conditionalFormatting>
  <conditionalFormatting sqref="B146">
    <cfRule type="expression" dxfId="109" priority="177" stopIfTrue="1">
      <formula>IF(#REF!="Superior ao do BB",1,0)</formula>
    </cfRule>
  </conditionalFormatting>
  <conditionalFormatting sqref="G176">
    <cfRule type="containsText" dxfId="108" priority="175" stopIfTrue="1" operator="containsText" text="x,xx">
      <formula>NOT(ISERROR(SEARCH("x,xx",G176)))</formula>
    </cfRule>
  </conditionalFormatting>
  <conditionalFormatting sqref="G228:G229">
    <cfRule type="containsText" dxfId="107" priority="76" stopIfTrue="1" operator="containsText" text="x,xx">
      <formula>NOT(ISERROR(SEARCH("x,xx",G228)))</formula>
    </cfRule>
  </conditionalFormatting>
  <conditionalFormatting sqref="B372">
    <cfRule type="containsText" dxfId="106" priority="75" stopIfTrue="1" operator="containsText" text="x,xx">
      <formula>NOT(ISERROR(SEARCH("x,xx",B372)))</formula>
    </cfRule>
  </conditionalFormatting>
  <conditionalFormatting sqref="G29:G31">
    <cfRule type="containsText" dxfId="105" priority="167" stopIfTrue="1" operator="containsText" text="x,xx">
      <formula>NOT(ISERROR(SEARCH("x,xx",G29)))</formula>
    </cfRule>
  </conditionalFormatting>
  <conditionalFormatting sqref="G35">
    <cfRule type="containsText" dxfId="104" priority="165" stopIfTrue="1" operator="containsText" text="x,xx">
      <formula>NOT(ISERROR(SEARCH("x,xx",G35)))</formula>
    </cfRule>
  </conditionalFormatting>
  <conditionalFormatting sqref="G32:G33">
    <cfRule type="containsText" dxfId="103" priority="157" stopIfTrue="1" operator="containsText" text="x,xx">
      <formula>NOT(ISERROR(SEARCH("x,xx",G32)))</formula>
    </cfRule>
  </conditionalFormatting>
  <conditionalFormatting sqref="G113 A113">
    <cfRule type="containsText" dxfId="102" priority="152" stopIfTrue="1" operator="containsText" text="x,xx">
      <formula>NOT(ISERROR(SEARCH("x,xx",A113)))</formula>
    </cfRule>
  </conditionalFormatting>
  <conditionalFormatting sqref="B112">
    <cfRule type="containsText" dxfId="101" priority="156" stopIfTrue="1" operator="containsText" text="x,xx">
      <formula>NOT(ISERROR(SEARCH("x,xx",B112)))</formula>
    </cfRule>
  </conditionalFormatting>
  <conditionalFormatting sqref="F112">
    <cfRule type="containsText" dxfId="100" priority="155" stopIfTrue="1" operator="containsText" text="x,xx">
      <formula>NOT(ISERROR(SEARCH("x,xx",F112)))</formula>
    </cfRule>
  </conditionalFormatting>
  <conditionalFormatting sqref="G75">
    <cfRule type="containsText" dxfId="99" priority="151" stopIfTrue="1" operator="containsText" text="x,xx">
      <formula>NOT(ISERROR(SEARCH("x,xx",G75)))</formula>
    </cfRule>
  </conditionalFormatting>
  <conditionalFormatting sqref="G80">
    <cfRule type="containsText" dxfId="98" priority="150" stopIfTrue="1" operator="containsText" text="x,xx">
      <formula>NOT(ISERROR(SEARCH("x,xx",G80)))</formula>
    </cfRule>
  </conditionalFormatting>
  <conditionalFormatting sqref="G79">
    <cfRule type="containsText" dxfId="97" priority="149" stopIfTrue="1" operator="containsText" text="x,xx">
      <formula>NOT(ISERROR(SEARCH("x,xx",G79)))</formula>
    </cfRule>
  </conditionalFormatting>
  <conditionalFormatting sqref="G107:G108 A107:A108">
    <cfRule type="containsText" dxfId="96" priority="148" stopIfTrue="1" operator="containsText" text="x,xx">
      <formula>NOT(ISERROR(SEARCH("x,xx",A107)))</formula>
    </cfRule>
  </conditionalFormatting>
  <conditionalFormatting sqref="A96 G96">
    <cfRule type="containsText" dxfId="95" priority="147" stopIfTrue="1" operator="containsText" text="x,xx">
      <formula>NOT(ISERROR(SEARCH("x,xx",A96)))</formula>
    </cfRule>
  </conditionalFormatting>
  <conditionalFormatting sqref="G98:G100 A98:A100">
    <cfRule type="containsText" dxfId="94" priority="146" stopIfTrue="1" operator="containsText" text="x,xx">
      <formula>NOT(ISERROR(SEARCH("x,xx",A98)))</formula>
    </cfRule>
  </conditionalFormatting>
  <conditionalFormatting sqref="G89">
    <cfRule type="containsText" dxfId="93" priority="145" stopIfTrue="1" operator="containsText" text="x,xx">
      <formula>NOT(ISERROR(SEARCH("x,xx",G89)))</formula>
    </cfRule>
  </conditionalFormatting>
  <conditionalFormatting sqref="G90">
    <cfRule type="containsText" dxfId="92" priority="144" stopIfTrue="1" operator="containsText" text="x,xx">
      <formula>NOT(ISERROR(SEARCH("x,xx",G90)))</formula>
    </cfRule>
  </conditionalFormatting>
  <conditionalFormatting sqref="G321">
    <cfRule type="containsText" dxfId="91" priority="22" stopIfTrue="1" operator="containsText" text="x,xx">
      <formula>NOT(ISERROR(SEARCH("x,xx",G321)))</formula>
    </cfRule>
  </conditionalFormatting>
  <conditionalFormatting sqref="G313:G314">
    <cfRule type="containsText" dxfId="90" priority="25" stopIfTrue="1" operator="containsText" text="x,xx">
      <formula>NOT(ISERROR(SEARCH("x,xx",G313)))</formula>
    </cfRule>
  </conditionalFormatting>
  <conditionalFormatting sqref="G209">
    <cfRule type="containsText" dxfId="89" priority="31" stopIfTrue="1" operator="containsText" text="x,xx">
      <formula>NOT(ISERROR(SEARCH("x,xx",G209)))</formula>
    </cfRule>
  </conditionalFormatting>
  <conditionalFormatting sqref="G264">
    <cfRule type="containsText" dxfId="88" priority="30" stopIfTrue="1" operator="containsText" text="x,xx">
      <formula>NOT(ISERROR(SEARCH("x,xx",G264)))</formula>
    </cfRule>
  </conditionalFormatting>
  <conditionalFormatting sqref="G376">
    <cfRule type="containsText" dxfId="87" priority="29" stopIfTrue="1" operator="containsText" text="x,xx">
      <formula>NOT(ISERROR(SEARCH("x,xx",G376)))</formula>
    </cfRule>
  </conditionalFormatting>
  <conditionalFormatting sqref="G217">
    <cfRule type="containsText" dxfId="86" priority="27" stopIfTrue="1" operator="containsText" text="x,xx">
      <formula>NOT(ISERROR(SEARCH("x,xx",G217)))</formula>
    </cfRule>
  </conditionalFormatting>
  <conditionalFormatting sqref="G312">
    <cfRule type="containsText" dxfId="85" priority="26" stopIfTrue="1" operator="containsText" text="x,xx">
      <formula>NOT(ISERROR(SEARCH("x,xx",G312)))</formula>
    </cfRule>
  </conditionalFormatting>
  <conditionalFormatting sqref="G315">
    <cfRule type="containsText" dxfId="84" priority="24" stopIfTrue="1" operator="containsText" text="x,xx">
      <formula>NOT(ISERROR(SEARCH("x,xx",G315)))</formula>
    </cfRule>
  </conditionalFormatting>
  <conditionalFormatting sqref="G325:G326">
    <cfRule type="containsText" dxfId="83" priority="21" stopIfTrue="1" operator="containsText" text="x,xx">
      <formula>NOT(ISERROR(SEARCH("x,xx",G325)))</formula>
    </cfRule>
  </conditionalFormatting>
  <conditionalFormatting sqref="G232:G233">
    <cfRule type="containsText" dxfId="82" priority="20" stopIfTrue="1" operator="containsText" text="x,xx">
      <formula>NOT(ISERROR(SEARCH("x,xx",G232)))</formula>
    </cfRule>
  </conditionalFormatting>
  <conditionalFormatting sqref="G365">
    <cfRule type="containsText" dxfId="81" priority="8" stopIfTrue="1" operator="containsText" text="x,xx">
      <formula>NOT(ISERROR(SEARCH("x,xx",G365)))</formula>
    </cfRule>
  </conditionalFormatting>
  <conditionalFormatting sqref="G335">
    <cfRule type="containsText" dxfId="80" priority="19" stopIfTrue="1" operator="containsText" text="x,xx">
      <formula>NOT(ISERROR(SEARCH("x,xx",G335)))</formula>
    </cfRule>
  </conditionalFormatting>
  <conditionalFormatting sqref="G331">
    <cfRule type="containsText" dxfId="79" priority="17" stopIfTrue="1" operator="containsText" text="x,xx">
      <formula>NOT(ISERROR(SEARCH("x,xx",G331)))</formula>
    </cfRule>
  </conditionalFormatting>
  <conditionalFormatting sqref="G341">
    <cfRule type="containsText" dxfId="78" priority="16" stopIfTrue="1" operator="containsText" text="x,xx">
      <formula>NOT(ISERROR(SEARCH("x,xx",G341)))</formula>
    </cfRule>
  </conditionalFormatting>
  <conditionalFormatting sqref="G369">
    <cfRule type="containsText" dxfId="77" priority="14" stopIfTrue="1" operator="containsText" text="x,xx">
      <formula>NOT(ISERROR(SEARCH("x,xx",G369)))</formula>
    </cfRule>
  </conditionalFormatting>
  <conditionalFormatting sqref="G370">
    <cfRule type="containsText" dxfId="76" priority="12" stopIfTrue="1" operator="containsText" text="x,xx">
      <formula>NOT(ISERROR(SEARCH("x,xx",G370)))</formula>
    </cfRule>
  </conditionalFormatting>
  <conditionalFormatting sqref="G371">
    <cfRule type="containsText" dxfId="75" priority="10" stopIfTrue="1" operator="containsText" text="x,xx">
      <formula>NOT(ISERROR(SEARCH("x,xx",G371)))</formula>
    </cfRule>
  </conditionalFormatting>
  <conditionalFormatting sqref="G364">
    <cfRule type="containsText" dxfId="74" priority="9" stopIfTrue="1" operator="containsText" text="x,xx">
      <formula>NOT(ISERROR(SEARCH("x,xx",G364)))</formula>
    </cfRule>
  </conditionalFormatting>
  <conditionalFormatting sqref="G189 G181:G183 G185:G187 G193:G195 G327:G330 G336:G338 G207 G221:G226 G310:G311 G198:G204 G240:G259 G363 A284 G286:G289 G284 A236 G332 G366 A180:A219 A221:A234 A240:A259 A286:A298 A300:A338 A363:A371">
    <cfRule type="containsText" dxfId="73" priority="104" stopIfTrue="1" operator="containsText" text="x,xx">
      <formula>NOT(ISERROR(SEARCH("x,xx",A180)))</formula>
    </cfRule>
  </conditionalFormatting>
  <conditionalFormatting sqref="B269">
    <cfRule type="containsText" dxfId="72" priority="103" stopIfTrue="1" operator="containsText" text="x,xx">
      <formula>NOT(ISERROR(SEARCH("x,xx",B269)))</formula>
    </cfRule>
  </conditionalFormatting>
  <conditionalFormatting sqref="B299">
    <cfRule type="containsText" dxfId="71" priority="101" stopIfTrue="1" operator="containsText" text="x,xx">
      <formula>NOT(ISERROR(SEARCH("x,xx",B299)))</formula>
    </cfRule>
  </conditionalFormatting>
  <conditionalFormatting sqref="F299">
    <cfRule type="containsText" dxfId="70" priority="100" stopIfTrue="1" operator="containsText" text="x,xx">
      <formula>NOT(ISERROR(SEARCH("x,xx",F299)))</formula>
    </cfRule>
  </conditionalFormatting>
  <conditionalFormatting sqref="F269">
    <cfRule type="containsText" dxfId="69" priority="102" stopIfTrue="1" operator="containsText" text="x,xx">
      <formula>NOT(ISERROR(SEARCH("x,xx",F269)))</formula>
    </cfRule>
  </conditionalFormatting>
  <conditionalFormatting sqref="G290 G292:G298">
    <cfRule type="containsText" dxfId="68" priority="94" stopIfTrue="1" operator="containsText" text="x,xx">
      <formula>NOT(ISERROR(SEARCH("x,xx",G290)))</formula>
    </cfRule>
  </conditionalFormatting>
  <conditionalFormatting sqref="G300 G320 G302:G304">
    <cfRule type="containsText" dxfId="67" priority="93" stopIfTrue="1" operator="containsText" text="x,xx">
      <formula>NOT(ISERROR(SEARCH("x,xx",G300)))</formula>
    </cfRule>
  </conditionalFormatting>
  <conditionalFormatting sqref="B353">
    <cfRule type="containsText" dxfId="66" priority="99" stopIfTrue="1" operator="containsText" text="x,xx">
      <formula>NOT(ISERROR(SEARCH("x,xx",B353)))</formula>
    </cfRule>
  </conditionalFormatting>
  <conditionalFormatting sqref="F353">
    <cfRule type="containsText" dxfId="65" priority="98" stopIfTrue="1" operator="containsText" text="x,xx">
      <formula>NOT(ISERROR(SEARCH("x,xx",F353)))</formula>
    </cfRule>
  </conditionalFormatting>
  <conditionalFormatting sqref="B339">
    <cfRule type="containsText" dxfId="64" priority="97" stopIfTrue="1" operator="containsText" text="x,xx">
      <formula>NOT(ISERROR(SEARCH("x,xx",B339)))</formula>
    </cfRule>
  </conditionalFormatting>
  <conditionalFormatting sqref="G188">
    <cfRule type="containsText" dxfId="63" priority="96" stopIfTrue="1" operator="containsText" text="x,xx">
      <formula>NOT(ISERROR(SEARCH("x,xx",G188)))</formula>
    </cfRule>
  </conditionalFormatting>
  <conditionalFormatting sqref="G271:G283 A270:A283">
    <cfRule type="containsText" dxfId="62" priority="95" stopIfTrue="1" operator="containsText" text="x,xx">
      <formula>NOT(ISERROR(SEARCH("x,xx",A270)))</formula>
    </cfRule>
  </conditionalFormatting>
  <conditionalFormatting sqref="G340 G347:G348 G352 G342:G344 A340:A344">
    <cfRule type="containsText" dxfId="61" priority="92" stopIfTrue="1" operator="containsText" text="x,xx">
      <formula>NOT(ISERROR(SEARCH("x,xx",A340)))</formula>
    </cfRule>
  </conditionalFormatting>
  <conditionalFormatting sqref="G354:G361 A354:A361">
    <cfRule type="containsText" dxfId="60" priority="91" stopIfTrue="1" operator="containsText" text="x,xx">
      <formula>NOT(ISERROR(SEARCH("x,xx",A354)))</formula>
    </cfRule>
  </conditionalFormatting>
  <conditionalFormatting sqref="G196:G197">
    <cfRule type="containsText" dxfId="59" priority="90" stopIfTrue="1" operator="containsText" text="x,xx">
      <formula>NOT(ISERROR(SEARCH("x,xx",G196)))</formula>
    </cfRule>
  </conditionalFormatting>
  <conditionalFormatting sqref="G346">
    <cfRule type="containsText" dxfId="58" priority="89" stopIfTrue="1" operator="containsText" text="x,xx">
      <formula>NOT(ISERROR(SEARCH("x,xx",G346)))</formula>
    </cfRule>
  </conditionalFormatting>
  <conditionalFormatting sqref="G345 A345:A352">
    <cfRule type="containsText" dxfId="57" priority="88" stopIfTrue="1" operator="containsText" text="x,xx">
      <formula>NOT(ISERROR(SEARCH("x,xx",A345)))</formula>
    </cfRule>
  </conditionalFormatting>
  <conditionalFormatting sqref="G180">
    <cfRule type="containsText" dxfId="56" priority="87" stopIfTrue="1" operator="containsText" text="x,xx">
      <formula>NOT(ISERROR(SEARCH("x,xx",G180)))</formula>
    </cfRule>
  </conditionalFormatting>
  <conditionalFormatting sqref="G301">
    <cfRule type="containsText" dxfId="55" priority="84" stopIfTrue="1" operator="containsText" text="x,xx">
      <formula>NOT(ISERROR(SEARCH("x,xx",G301)))</formula>
    </cfRule>
  </conditionalFormatting>
  <conditionalFormatting sqref="G305:G306 G309">
    <cfRule type="containsText" dxfId="54" priority="86" stopIfTrue="1" operator="containsText" text="x,xx">
      <formula>NOT(ISERROR(SEARCH("x,xx",G305)))</formula>
    </cfRule>
  </conditionalFormatting>
  <conditionalFormatting sqref="G261:G263 G265:G268 A261:A268">
    <cfRule type="containsText" dxfId="53" priority="83" stopIfTrue="1" operator="containsText" text="x,xx">
      <formula>NOT(ISERROR(SEARCH("x,xx",A261)))</formula>
    </cfRule>
  </conditionalFormatting>
  <conditionalFormatting sqref="G270">
    <cfRule type="containsText" dxfId="52" priority="85" stopIfTrue="1" operator="containsText" text="x,xx">
      <formula>NOT(ISERROR(SEARCH("x,xx",G270)))</formula>
    </cfRule>
  </conditionalFormatting>
  <conditionalFormatting sqref="B260">
    <cfRule type="containsText" dxfId="51" priority="82" stopIfTrue="1" operator="containsText" text="x,xx">
      <formula>NOT(ISERROR(SEARCH("x,xx",B260)))</formula>
    </cfRule>
  </conditionalFormatting>
  <conditionalFormatting sqref="B238:B239">
    <cfRule type="containsText" dxfId="50" priority="80" stopIfTrue="1" operator="containsText" text="x,xx">
      <formula>NOT(ISERROR(SEARCH("x,xx",B238)))</formula>
    </cfRule>
  </conditionalFormatting>
  <conditionalFormatting sqref="F238:F239">
    <cfRule type="containsText" dxfId="49" priority="79" stopIfTrue="1" operator="containsText" text="x,xx">
      <formula>NOT(ISERROR(SEARCH("x,xx",F238)))</formula>
    </cfRule>
  </conditionalFormatting>
  <conditionalFormatting sqref="B178:B179">
    <cfRule type="containsText" dxfId="48" priority="78" stopIfTrue="1" operator="containsText" text="x,xx">
      <formula>NOT(ISERROR(SEARCH("x,xx",B178)))</formula>
    </cfRule>
  </conditionalFormatting>
  <conditionalFormatting sqref="F178:F179">
    <cfRule type="containsText" dxfId="47" priority="77" stopIfTrue="1" operator="containsText" text="x,xx">
      <formula>NOT(ISERROR(SEARCH("x,xx",F178)))</formula>
    </cfRule>
  </conditionalFormatting>
  <conditionalFormatting sqref="G373:G375 G377:G378 A373:A381">
    <cfRule type="containsText" dxfId="46" priority="73" stopIfTrue="1" operator="containsText" text="x,xx">
      <formula>NOT(ISERROR(SEARCH("x,xx",A373)))</formula>
    </cfRule>
  </conditionalFormatting>
  <conditionalFormatting sqref="B220">
    <cfRule type="containsText" dxfId="45" priority="71" stopIfTrue="1" operator="containsText" text="x,xx">
      <formula>NOT(ISERROR(SEARCH("x,xx",B220)))</formula>
    </cfRule>
  </conditionalFormatting>
  <conditionalFormatting sqref="F372">
    <cfRule type="containsText" dxfId="44" priority="74" stopIfTrue="1" operator="containsText" text="x,xx">
      <formula>NOT(ISERROR(SEARCH("x,xx",F372)))</formula>
    </cfRule>
  </conditionalFormatting>
  <conditionalFormatting sqref="G379:G381">
    <cfRule type="containsText" dxfId="43" priority="72" stopIfTrue="1" operator="containsText" text="x,xx">
      <formula>NOT(ISERROR(SEARCH("x,xx",G379)))</formula>
    </cfRule>
  </conditionalFormatting>
  <conditionalFormatting sqref="F220">
    <cfRule type="containsText" dxfId="42" priority="70" stopIfTrue="1" operator="containsText" text="x,xx">
      <formula>NOT(ISERROR(SEARCH("x,xx",F220)))</formula>
    </cfRule>
  </conditionalFormatting>
  <conditionalFormatting sqref="G208 G210:G214">
    <cfRule type="containsText" dxfId="41" priority="69" stopIfTrue="1" operator="containsText" text="x,xx">
      <formula>NOT(ISERROR(SEARCH("x,xx",G208)))</formula>
    </cfRule>
  </conditionalFormatting>
  <conditionalFormatting sqref="G184">
    <cfRule type="containsText" dxfId="40" priority="68" stopIfTrue="1" operator="containsText" text="x,xx">
      <formula>NOT(ISERROR(SEARCH("x,xx",G184)))</formula>
    </cfRule>
  </conditionalFormatting>
  <conditionalFormatting sqref="G227">
    <cfRule type="containsText" dxfId="39" priority="67" stopIfTrue="1" operator="containsText" text="x,xx">
      <formula>NOT(ISERROR(SEARCH("x,xx",G227)))</formula>
    </cfRule>
  </conditionalFormatting>
  <conditionalFormatting sqref="G191">
    <cfRule type="containsText" dxfId="38" priority="66" stopIfTrue="1" operator="containsText" text="x,xx">
      <formula>NOT(ISERROR(SEARCH("x,xx",G191)))</formula>
    </cfRule>
  </conditionalFormatting>
  <conditionalFormatting sqref="G190">
    <cfRule type="containsText" dxfId="37" priority="65" stopIfTrue="1" operator="containsText" text="x,xx">
      <formula>NOT(ISERROR(SEARCH("x,xx",G190)))</formula>
    </cfRule>
  </conditionalFormatting>
  <conditionalFormatting sqref="G192">
    <cfRule type="containsText" dxfId="36" priority="64" stopIfTrue="1" operator="containsText" text="x,xx">
      <formula>NOT(ISERROR(SEARCH("x,xx",G192)))</formula>
    </cfRule>
  </conditionalFormatting>
  <conditionalFormatting sqref="G316">
    <cfRule type="containsText" dxfId="35" priority="63" stopIfTrue="1" operator="containsText" text="x,xx">
      <formula>NOT(ISERROR(SEARCH("x,xx",G316)))</formula>
    </cfRule>
  </conditionalFormatting>
  <conditionalFormatting sqref="G317">
    <cfRule type="containsText" dxfId="34" priority="62" stopIfTrue="1" operator="containsText" text="x,xx">
      <formula>NOT(ISERROR(SEARCH("x,xx",G317)))</formula>
    </cfRule>
  </conditionalFormatting>
  <conditionalFormatting sqref="G318">
    <cfRule type="containsText" dxfId="33" priority="61" stopIfTrue="1" operator="containsText" text="x,xx">
      <formula>NOT(ISERROR(SEARCH("x,xx",G318)))</formula>
    </cfRule>
  </conditionalFormatting>
  <conditionalFormatting sqref="G319">
    <cfRule type="containsText" dxfId="32" priority="60" stopIfTrue="1" operator="containsText" text="x,xx">
      <formula>NOT(ISERROR(SEARCH("x,xx",G319)))</formula>
    </cfRule>
  </conditionalFormatting>
  <conditionalFormatting sqref="G322">
    <cfRule type="containsText" dxfId="31" priority="59" stopIfTrue="1" operator="containsText" text="x,xx">
      <formula>NOT(ISERROR(SEARCH("x,xx",G322)))</formula>
    </cfRule>
  </conditionalFormatting>
  <conditionalFormatting sqref="G324">
    <cfRule type="containsText" dxfId="30" priority="58" stopIfTrue="1" operator="containsText" text="x,xx">
      <formula>NOT(ISERROR(SEARCH("x,xx",G324)))</formula>
    </cfRule>
  </conditionalFormatting>
  <conditionalFormatting sqref="G323">
    <cfRule type="containsText" dxfId="29" priority="57" stopIfTrue="1" operator="containsText" text="x,xx">
      <formula>NOT(ISERROR(SEARCH("x,xx",G323)))</formula>
    </cfRule>
  </conditionalFormatting>
  <conditionalFormatting sqref="G333">
    <cfRule type="containsText" dxfId="28" priority="56" stopIfTrue="1" operator="containsText" text="x,xx">
      <formula>NOT(ISERROR(SEARCH("x,xx",G333)))</formula>
    </cfRule>
  </conditionalFormatting>
  <conditionalFormatting sqref="G334">
    <cfRule type="containsText" dxfId="27" priority="55" stopIfTrue="1" operator="containsText" text="x,xx">
      <formula>NOT(ISERROR(SEARCH("x,xx",G334)))</formula>
    </cfRule>
  </conditionalFormatting>
  <conditionalFormatting sqref="G215">
    <cfRule type="containsText" dxfId="26" priority="54" stopIfTrue="1" operator="containsText" text="x,xx">
      <formula>NOT(ISERROR(SEARCH("x,xx",G215)))</formula>
    </cfRule>
  </conditionalFormatting>
  <conditionalFormatting sqref="G216">
    <cfRule type="containsText" dxfId="25" priority="53" stopIfTrue="1" operator="containsText" text="x,xx">
      <formula>NOT(ISERROR(SEARCH("x,xx",G216)))</formula>
    </cfRule>
  </conditionalFormatting>
  <conditionalFormatting sqref="G349:G350">
    <cfRule type="containsText" dxfId="24" priority="52" stopIfTrue="1" operator="containsText" text="x,xx">
      <formula>NOT(ISERROR(SEARCH("x,xx",G349)))</formula>
    </cfRule>
  </conditionalFormatting>
  <conditionalFormatting sqref="G218">
    <cfRule type="containsText" dxfId="23" priority="51" stopIfTrue="1" operator="containsText" text="x,xx">
      <formula>NOT(ISERROR(SEARCH("x,xx",G218)))</formula>
    </cfRule>
  </conditionalFormatting>
  <conditionalFormatting sqref="G219">
    <cfRule type="containsText" dxfId="22" priority="50" stopIfTrue="1" operator="containsText" text="x,xx">
      <formula>NOT(ISERROR(SEARCH("x,xx",G219)))</formula>
    </cfRule>
  </conditionalFormatting>
  <conditionalFormatting sqref="G230">
    <cfRule type="containsText" dxfId="21" priority="49" stopIfTrue="1" operator="containsText" text="x,xx">
      <formula>NOT(ISERROR(SEARCH("x,xx",G230)))</formula>
    </cfRule>
  </conditionalFormatting>
  <conditionalFormatting sqref="G236">
    <cfRule type="containsText" dxfId="20" priority="48" stopIfTrue="1" operator="containsText" text="x,xx">
      <formula>NOT(ISERROR(SEARCH("x,xx",G236)))</formula>
    </cfRule>
  </conditionalFormatting>
  <conditionalFormatting sqref="G234">
    <cfRule type="containsText" dxfId="19" priority="47" stopIfTrue="1" operator="containsText" text="x,xx">
      <formula>NOT(ISERROR(SEARCH("x,xx",G234)))</formula>
    </cfRule>
  </conditionalFormatting>
  <conditionalFormatting sqref="G231">
    <cfRule type="containsText" dxfId="18" priority="46" stopIfTrue="1" operator="containsText" text="x,xx">
      <formula>NOT(ISERROR(SEARCH("x,xx",G231)))</formula>
    </cfRule>
  </conditionalFormatting>
  <conditionalFormatting sqref="G205">
    <cfRule type="containsText" dxfId="17" priority="45" stopIfTrue="1" operator="containsText" text="x,xx">
      <formula>NOT(ISERROR(SEARCH("x,xx",G205)))</formula>
    </cfRule>
  </conditionalFormatting>
  <conditionalFormatting sqref="G206">
    <cfRule type="containsText" dxfId="16" priority="44" stopIfTrue="1" operator="containsText" text="x,xx">
      <formula>NOT(ISERROR(SEARCH("x,xx",G206)))</formula>
    </cfRule>
  </conditionalFormatting>
  <conditionalFormatting sqref="G308">
    <cfRule type="containsText" dxfId="15" priority="43" stopIfTrue="1" operator="containsText" text="x,xx">
      <formula>NOT(ISERROR(SEARCH("x,xx",G308)))</formula>
    </cfRule>
  </conditionalFormatting>
  <conditionalFormatting sqref="G307">
    <cfRule type="containsText" dxfId="14" priority="42" stopIfTrue="1" operator="containsText" text="x,xx">
      <formula>NOT(ISERROR(SEARCH("x,xx",G307)))</formula>
    </cfRule>
  </conditionalFormatting>
  <conditionalFormatting sqref="G383:G392 A383:A392">
    <cfRule type="containsText" dxfId="13" priority="41" stopIfTrue="1" operator="containsText" text="x,xx">
      <formula>NOT(ISERROR(SEARCH("x,xx",A383)))</formula>
    </cfRule>
  </conditionalFormatting>
  <conditionalFormatting sqref="B382">
    <cfRule type="containsText" dxfId="12" priority="40" stopIfTrue="1" operator="containsText" text="x,xx">
      <formula>NOT(ISERROR(SEARCH("x,xx",B382)))</formula>
    </cfRule>
  </conditionalFormatting>
  <conditionalFormatting sqref="F382">
    <cfRule type="containsText" dxfId="11" priority="39" stopIfTrue="1" operator="containsText" text="x,xx">
      <formula>NOT(ISERROR(SEARCH("x,xx",F382)))</formula>
    </cfRule>
  </conditionalFormatting>
  <conditionalFormatting sqref="B362">
    <cfRule type="containsText" dxfId="10" priority="38" stopIfTrue="1" operator="containsText" text="x,xx">
      <formula>NOT(ISERROR(SEARCH("x,xx",B362)))</formula>
    </cfRule>
  </conditionalFormatting>
  <conditionalFormatting sqref="F362">
    <cfRule type="containsText" dxfId="9" priority="37" stopIfTrue="1" operator="containsText" text="x,xx">
      <formula>NOT(ISERROR(SEARCH("x,xx",F362)))</formula>
    </cfRule>
  </conditionalFormatting>
  <conditionalFormatting sqref="G367:G368">
    <cfRule type="containsText" dxfId="8" priority="36" stopIfTrue="1" operator="containsText" text="x,xx">
      <formula>NOT(ISERROR(SEARCH("x,xx",G367)))</formula>
    </cfRule>
  </conditionalFormatting>
  <conditionalFormatting sqref="G351">
    <cfRule type="containsText" dxfId="7" priority="35" stopIfTrue="1" operator="containsText" text="x,xx">
      <formula>NOT(ISERROR(SEARCH("x,xx",G351)))</formula>
    </cfRule>
  </conditionalFormatting>
  <conditionalFormatting sqref="G291">
    <cfRule type="containsText" dxfId="6" priority="33" stopIfTrue="1" operator="containsText" text="x,xx">
      <formula>NOT(ISERROR(SEARCH("x,xx",G291)))</formula>
    </cfRule>
  </conditionalFormatting>
  <conditionalFormatting sqref="A38:A40 G38:G40">
    <cfRule type="containsText" dxfId="5" priority="6" stopIfTrue="1" operator="containsText" text="x,xx">
      <formula>NOT(ISERROR(SEARCH("x,xx",A38)))</formula>
    </cfRule>
  </conditionalFormatting>
  <conditionalFormatting sqref="G175">
    <cfRule type="containsText" dxfId="4" priority="5" stopIfTrue="1" operator="containsText" text="x,xx">
      <formula>NOT(ISERROR(SEARCH("x,xx",G175)))</formula>
    </cfRule>
  </conditionalFormatting>
  <conditionalFormatting sqref="B175">
    <cfRule type="containsText" dxfId="3" priority="4" stopIfTrue="1" operator="containsText" text="x,xx">
      <formula>NOT(ISERROR(SEARCH("x,xx",B175)))</formula>
    </cfRule>
  </conditionalFormatting>
  <conditionalFormatting sqref="B83">
    <cfRule type="containsText" dxfId="2" priority="3" stopIfTrue="1" operator="containsText" text="x,xx">
      <formula>NOT(ISERROR(SEARCH("x,xx",B83)))</formula>
    </cfRule>
  </conditionalFormatting>
  <conditionalFormatting sqref="G82:G86">
    <cfRule type="containsText" dxfId="1" priority="2" stopIfTrue="1" operator="containsText" text="x,xx">
      <formula>NOT(ISERROR(SEARCH("x,xx",G82)))</formula>
    </cfRule>
  </conditionalFormatting>
  <conditionalFormatting sqref="A1:XFD1048576">
    <cfRule type="expression" dxfId="0" priority="1">
      <formula>CELL("PROTEGER",A1)=0</formula>
    </cfRule>
  </conditionalFormatting>
  <printOptions horizontalCentered="1"/>
  <pageMargins left="0.25" right="0.25" top="0.75" bottom="0.75" header="0.3" footer="0.3"/>
  <pageSetup paperSize="9" scale="63" fitToHeight="0" orientation="landscape" r:id="rId1"/>
  <headerFooter>
    <oddHeader>&amp;L&amp;12
&amp;G&amp;C
&amp;"MS Sans Serif,Negrito"&amp;K03+000UNIDADE DE ENGENHARIA&amp;RUNIDADE DE ENGENHARIA</oddHeader>
    <oddFooter>&amp;R&amp;"-,Regular"&amp;9&amp;K03+038                                              Pág. &amp;P/&amp;N</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topLeftCell="A61" workbookViewId="0">
      <selection activeCell="D77" sqref="D77"/>
    </sheetView>
  </sheetViews>
  <sheetFormatPr defaultColWidth="3" defaultRowHeight="15" x14ac:dyDescent="0.25"/>
  <cols>
    <col min="1" max="1" width="7.140625" style="172" customWidth="1"/>
    <col min="2" max="2" width="9.85546875" style="172" customWidth="1"/>
    <col min="3" max="3" width="47.85546875" style="172" customWidth="1"/>
    <col min="4" max="4" width="13.85546875" style="196" customWidth="1"/>
    <col min="5" max="10" width="11.7109375" style="198" customWidth="1"/>
    <col min="11" max="11" width="9.140625" style="195" customWidth="1"/>
    <col min="12" max="12" width="11.42578125" style="195" bestFit="1" customWidth="1"/>
    <col min="13" max="16384" width="3" style="172"/>
  </cols>
  <sheetData>
    <row r="1" spans="1:12" s="143" customFormat="1" ht="12.75" customHeight="1" x14ac:dyDescent="0.25">
      <c r="A1" s="274" t="s">
        <v>692</v>
      </c>
      <c r="B1" s="274"/>
      <c r="C1" s="274"/>
      <c r="D1" s="274"/>
      <c r="E1" s="274"/>
      <c r="F1" s="274"/>
      <c r="G1" s="274"/>
      <c r="H1" s="274"/>
      <c r="I1" s="274"/>
      <c r="J1" s="274"/>
      <c r="K1" s="141"/>
      <c r="L1" s="142"/>
    </row>
    <row r="2" spans="1:12" s="143" customFormat="1" ht="15" customHeight="1" x14ac:dyDescent="0.25">
      <c r="A2" s="270" t="s">
        <v>693</v>
      </c>
      <c r="B2" s="270"/>
      <c r="C2" s="270"/>
      <c r="D2" s="270"/>
      <c r="E2" s="270"/>
      <c r="F2" s="144"/>
      <c r="G2" s="144"/>
      <c r="H2" s="230" t="s">
        <v>155</v>
      </c>
      <c r="I2" s="230"/>
      <c r="J2" s="136" t="s">
        <v>420</v>
      </c>
      <c r="K2" s="141"/>
      <c r="L2" s="142"/>
    </row>
    <row r="3" spans="1:12" s="143" customFormat="1" ht="15" customHeight="1" x14ac:dyDescent="0.25">
      <c r="A3" s="270"/>
      <c r="B3" s="270"/>
      <c r="C3" s="270"/>
      <c r="D3" s="270"/>
      <c r="E3" s="270"/>
      <c r="F3" s="145"/>
      <c r="G3" s="145"/>
      <c r="H3" s="230" t="s">
        <v>19</v>
      </c>
      <c r="I3" s="230"/>
      <c r="J3" s="135">
        <v>0.25</v>
      </c>
      <c r="K3" s="141"/>
      <c r="L3" s="142"/>
    </row>
    <row r="4" spans="1:12" s="143" customFormat="1" ht="15" customHeight="1" x14ac:dyDescent="0.25">
      <c r="A4" s="270" t="s">
        <v>675</v>
      </c>
      <c r="B4" s="270"/>
      <c r="C4" s="270"/>
      <c r="D4" s="270"/>
      <c r="E4" s="270"/>
      <c r="F4" s="145"/>
      <c r="G4" s="145"/>
      <c r="H4" s="230" t="s">
        <v>482</v>
      </c>
      <c r="I4" s="230"/>
      <c r="J4" s="135">
        <v>1.1122000000000001</v>
      </c>
      <c r="K4" s="141"/>
      <c r="L4" s="142"/>
    </row>
    <row r="5" spans="1:12" s="143" customFormat="1" ht="15" customHeight="1" x14ac:dyDescent="0.25">
      <c r="A5" s="270" t="s">
        <v>673</v>
      </c>
      <c r="B5" s="270"/>
      <c r="C5" s="270"/>
      <c r="D5" s="270"/>
      <c r="E5" s="270"/>
      <c r="F5" s="145"/>
      <c r="G5" s="145"/>
      <c r="H5" s="230" t="s">
        <v>7</v>
      </c>
      <c r="I5" s="230"/>
      <c r="J5" s="134">
        <v>44742</v>
      </c>
      <c r="K5" s="141"/>
      <c r="L5" s="142"/>
    </row>
    <row r="6" spans="1:12" s="143" customFormat="1" ht="15" customHeight="1" x14ac:dyDescent="0.25">
      <c r="A6" s="271"/>
      <c r="B6" s="271"/>
      <c r="C6" s="271"/>
      <c r="D6" s="271"/>
      <c r="E6" s="271"/>
      <c r="F6" s="146"/>
      <c r="G6" s="146"/>
      <c r="H6" s="146"/>
      <c r="I6" s="147"/>
      <c r="J6" s="148"/>
      <c r="K6" s="141"/>
      <c r="L6" s="142"/>
    </row>
    <row r="7" spans="1:12" s="143" customFormat="1" x14ac:dyDescent="0.25">
      <c r="A7" s="272" t="s">
        <v>24</v>
      </c>
      <c r="B7" s="272"/>
      <c r="C7" s="272"/>
      <c r="D7" s="272"/>
      <c r="E7" s="272"/>
      <c r="F7" s="272"/>
      <c r="G7" s="272"/>
      <c r="H7" s="272"/>
      <c r="I7" s="272"/>
      <c r="J7" s="272"/>
      <c r="K7" s="141"/>
      <c r="L7" s="142"/>
    </row>
    <row r="8" spans="1:12" s="143" customFormat="1" ht="12.75" customHeight="1" x14ac:dyDescent="0.25">
      <c r="A8" s="273" t="s">
        <v>694</v>
      </c>
      <c r="B8" s="273"/>
      <c r="C8" s="273"/>
      <c r="D8" s="273"/>
      <c r="E8" s="273"/>
      <c r="F8" s="273"/>
      <c r="G8" s="273" t="s">
        <v>6</v>
      </c>
      <c r="H8" s="273"/>
      <c r="I8" s="273"/>
      <c r="J8" s="273"/>
      <c r="K8" s="141"/>
      <c r="L8" s="142"/>
    </row>
    <row r="9" spans="1:12" s="143" customFormat="1" ht="15" customHeight="1" x14ac:dyDescent="0.25">
      <c r="A9" s="260" t="s">
        <v>23</v>
      </c>
      <c r="B9" s="260"/>
      <c r="C9" s="260"/>
      <c r="D9" s="261" t="s">
        <v>695</v>
      </c>
      <c r="E9" s="261"/>
      <c r="F9" s="261"/>
      <c r="G9" s="260" t="s">
        <v>3</v>
      </c>
      <c r="H9" s="260"/>
      <c r="I9" s="260"/>
      <c r="J9" s="260"/>
      <c r="K9" s="141"/>
      <c r="L9" s="142"/>
    </row>
    <row r="10" spans="1:12" s="143" customFormat="1" x14ac:dyDescent="0.25">
      <c r="A10" s="262" t="s">
        <v>696</v>
      </c>
      <c r="B10" s="262" t="s">
        <v>697</v>
      </c>
      <c r="C10" s="262"/>
      <c r="D10" s="264" t="s">
        <v>698</v>
      </c>
      <c r="E10" s="266" t="s">
        <v>699</v>
      </c>
      <c r="F10" s="266"/>
      <c r="G10" s="266"/>
      <c r="H10" s="266"/>
      <c r="I10" s="266"/>
      <c r="J10" s="266"/>
      <c r="K10" s="141"/>
      <c r="L10" s="142"/>
    </row>
    <row r="11" spans="1:12" s="143" customFormat="1" x14ac:dyDescent="0.25">
      <c r="A11" s="263"/>
      <c r="B11" s="263"/>
      <c r="C11" s="263"/>
      <c r="D11" s="265"/>
      <c r="E11" s="267" t="s">
        <v>700</v>
      </c>
      <c r="F11" s="268"/>
      <c r="G11" s="269" t="s">
        <v>701</v>
      </c>
      <c r="H11" s="267"/>
      <c r="I11" s="269" t="s">
        <v>702</v>
      </c>
      <c r="J11" s="267"/>
      <c r="K11" s="141"/>
      <c r="L11" s="142"/>
    </row>
    <row r="12" spans="1:12" s="143" customFormat="1" x14ac:dyDescent="0.25">
      <c r="A12" s="149" t="s">
        <v>9</v>
      </c>
      <c r="B12" s="150" t="s">
        <v>703</v>
      </c>
      <c r="C12" s="151"/>
      <c r="D12" s="152"/>
      <c r="E12" s="153" t="s">
        <v>704</v>
      </c>
      <c r="F12" s="154" t="s">
        <v>705</v>
      </c>
      <c r="G12" s="153" t="s">
        <v>704</v>
      </c>
      <c r="H12" s="155" t="s">
        <v>705</v>
      </c>
      <c r="I12" s="153" t="s">
        <v>704</v>
      </c>
      <c r="J12" s="155" t="s">
        <v>705</v>
      </c>
      <c r="K12" s="141"/>
      <c r="L12" s="142"/>
    </row>
    <row r="13" spans="1:12" s="143" customFormat="1" ht="15" customHeight="1" x14ac:dyDescent="0.25">
      <c r="A13" s="254">
        <v>1</v>
      </c>
      <c r="B13" s="256" t="s">
        <v>161</v>
      </c>
      <c r="C13" s="257"/>
      <c r="D13" s="245" t="e">
        <f>'Planilha de Orçamento'!#REF!</f>
        <v>#REF!</v>
      </c>
      <c r="E13" s="156"/>
      <c r="F13" s="157"/>
      <c r="G13" s="156"/>
      <c r="H13" s="157"/>
      <c r="I13" s="156"/>
      <c r="J13" s="158"/>
      <c r="K13" s="141"/>
      <c r="L13" s="142"/>
    </row>
    <row r="14" spans="1:12" s="143" customFormat="1" ht="14.1" customHeight="1" x14ac:dyDescent="0.25">
      <c r="A14" s="255">
        <v>2</v>
      </c>
      <c r="B14" s="258"/>
      <c r="C14" s="259"/>
      <c r="D14" s="246"/>
      <c r="E14" s="159">
        <v>0.45</v>
      </c>
      <c r="F14" s="160" t="e">
        <f>ROUNDUP(D13*E14,2)</f>
        <v>#REF!</v>
      </c>
      <c r="G14" s="161">
        <v>0.28000000000000003</v>
      </c>
      <c r="H14" s="160" t="e">
        <f>ROUNDUP(D13*G14,2)</f>
        <v>#REF!</v>
      </c>
      <c r="I14" s="161">
        <v>0.27</v>
      </c>
      <c r="J14" s="162" t="e">
        <f>ROUNDUP(D13*I14,2)</f>
        <v>#REF!</v>
      </c>
      <c r="K14" s="163"/>
      <c r="L14" s="164">
        <f>E14+G14+I14</f>
        <v>1</v>
      </c>
    </row>
    <row r="15" spans="1:12" s="143" customFormat="1" x14ac:dyDescent="0.25">
      <c r="A15" s="254">
        <v>2</v>
      </c>
      <c r="B15" s="256" t="s">
        <v>156</v>
      </c>
      <c r="C15" s="257"/>
      <c r="D15" s="245" t="e">
        <f>'Planilha de Orçamento'!#REF!</f>
        <v>#REF!</v>
      </c>
      <c r="E15" s="165"/>
      <c r="F15" s="157"/>
      <c r="G15" s="165"/>
      <c r="H15" s="157"/>
      <c r="I15" s="165"/>
      <c r="J15" s="158"/>
      <c r="K15" s="163"/>
      <c r="L15" s="142"/>
    </row>
    <row r="16" spans="1:12" s="143" customFormat="1" ht="14.1" customHeight="1" x14ac:dyDescent="0.25">
      <c r="A16" s="255">
        <v>4</v>
      </c>
      <c r="B16" s="258"/>
      <c r="C16" s="259"/>
      <c r="D16" s="246"/>
      <c r="E16" s="166">
        <v>0.45</v>
      </c>
      <c r="F16" s="160" t="e">
        <f t="shared" ref="F16" si="0">ROUNDUP(D15*E16,2)</f>
        <v>#REF!</v>
      </c>
      <c r="G16" s="166">
        <v>0.27</v>
      </c>
      <c r="H16" s="160" t="e">
        <f t="shared" ref="H16" si="1">ROUNDUP(D15*G16,2)</f>
        <v>#REF!</v>
      </c>
      <c r="I16" s="166">
        <v>0.28000000000000003</v>
      </c>
      <c r="J16" s="162" t="e">
        <f t="shared" ref="J16" si="2">ROUNDUP(D15*I16,2)</f>
        <v>#REF!</v>
      </c>
      <c r="K16" s="163"/>
      <c r="L16" s="164">
        <f>E16+G16+I16</f>
        <v>1</v>
      </c>
    </row>
    <row r="17" spans="1:12" s="143" customFormat="1" x14ac:dyDescent="0.25">
      <c r="A17" s="254">
        <v>3</v>
      </c>
      <c r="B17" s="256" t="s">
        <v>163</v>
      </c>
      <c r="C17" s="257"/>
      <c r="D17" s="245" t="e">
        <f>'Planilha de Orçamento'!#REF!</f>
        <v>#REF!</v>
      </c>
      <c r="E17" s="156"/>
      <c r="F17" s="157"/>
      <c r="G17" s="156"/>
      <c r="H17" s="157"/>
      <c r="I17" s="156"/>
      <c r="J17" s="158"/>
      <c r="K17" s="163"/>
      <c r="L17" s="142"/>
    </row>
    <row r="18" spans="1:12" s="143" customFormat="1" ht="14.1" customHeight="1" x14ac:dyDescent="0.25">
      <c r="A18" s="255">
        <v>6</v>
      </c>
      <c r="B18" s="258"/>
      <c r="C18" s="259"/>
      <c r="D18" s="246"/>
      <c r="E18" s="161">
        <v>1</v>
      </c>
      <c r="F18" s="160" t="e">
        <f t="shared" ref="F18" si="3">ROUNDUP(D17*E18,2)</f>
        <v>#REF!</v>
      </c>
      <c r="G18" s="159"/>
      <c r="H18" s="160" t="e">
        <f t="shared" ref="H18" si="4">ROUNDUP(D17*G18,2)</f>
        <v>#REF!</v>
      </c>
      <c r="I18" s="159"/>
      <c r="J18" s="162" t="e">
        <f t="shared" ref="J18" si="5">ROUNDUP(D17*I18,2)</f>
        <v>#REF!</v>
      </c>
      <c r="K18" s="163"/>
      <c r="L18" s="164">
        <f>E18+G18+I18</f>
        <v>1</v>
      </c>
    </row>
    <row r="19" spans="1:12" s="143" customFormat="1" x14ac:dyDescent="0.25">
      <c r="A19" s="254">
        <v>4</v>
      </c>
      <c r="B19" s="256" t="s">
        <v>645</v>
      </c>
      <c r="C19" s="257"/>
      <c r="D19" s="245" t="e">
        <f>'Planilha de Orçamento'!#REF!</f>
        <v>#REF!</v>
      </c>
      <c r="E19" s="156"/>
      <c r="F19" s="157"/>
      <c r="G19" s="167"/>
      <c r="H19" s="157"/>
      <c r="I19" s="167"/>
      <c r="J19" s="158"/>
      <c r="K19" s="163"/>
      <c r="L19" s="142"/>
    </row>
    <row r="20" spans="1:12" s="143" customFormat="1" x14ac:dyDescent="0.25">
      <c r="A20" s="255">
        <v>8</v>
      </c>
      <c r="B20" s="258"/>
      <c r="C20" s="259"/>
      <c r="D20" s="246"/>
      <c r="E20" s="161">
        <v>0.5</v>
      </c>
      <c r="F20" s="160" t="e">
        <f t="shared" ref="F20" si="6">ROUNDUP(D19*E20,2)</f>
        <v>#REF!</v>
      </c>
      <c r="G20" s="159">
        <v>0.5</v>
      </c>
      <c r="H20" s="160" t="e">
        <f t="shared" ref="H20" si="7">ROUNDUP(D19*G20,2)</f>
        <v>#REF!</v>
      </c>
      <c r="I20" s="159"/>
      <c r="J20" s="162" t="e">
        <f t="shared" ref="J20" si="8">ROUNDUP(D19*I20,2)</f>
        <v>#REF!</v>
      </c>
      <c r="K20" s="163"/>
      <c r="L20" s="164">
        <f>E20+G20+I20</f>
        <v>1</v>
      </c>
    </row>
    <row r="21" spans="1:12" s="143" customFormat="1" x14ac:dyDescent="0.25">
      <c r="A21" s="254">
        <v>5</v>
      </c>
      <c r="B21" s="256" t="s">
        <v>115</v>
      </c>
      <c r="C21" s="257"/>
      <c r="D21" s="245" t="e">
        <f>'Planilha de Orçamento'!#REF!</f>
        <v>#REF!</v>
      </c>
      <c r="E21" s="156"/>
      <c r="F21" s="157"/>
      <c r="G21" s="167"/>
      <c r="H21" s="157"/>
      <c r="I21" s="167"/>
      <c r="J21" s="158"/>
      <c r="K21" s="163"/>
      <c r="L21" s="142"/>
    </row>
    <row r="22" spans="1:12" s="143" customFormat="1" ht="14.1" customHeight="1" x14ac:dyDescent="0.25">
      <c r="A22" s="255">
        <v>10</v>
      </c>
      <c r="B22" s="258"/>
      <c r="C22" s="259"/>
      <c r="D22" s="246"/>
      <c r="E22" s="161"/>
      <c r="F22" s="160" t="e">
        <f t="shared" ref="F22" si="9">ROUNDUP(D21*E22,2)</f>
        <v>#REF!</v>
      </c>
      <c r="G22" s="159">
        <v>0.5</v>
      </c>
      <c r="H22" s="160" t="e">
        <f t="shared" ref="H22" si="10">ROUNDUP(D21*G22,2)</f>
        <v>#REF!</v>
      </c>
      <c r="I22" s="159">
        <v>0.5</v>
      </c>
      <c r="J22" s="162" t="e">
        <f t="shared" ref="J22" si="11">ROUNDUP(D21*I22,2)</f>
        <v>#REF!</v>
      </c>
      <c r="K22" s="163"/>
      <c r="L22" s="164">
        <f>E22+G22+I22</f>
        <v>1</v>
      </c>
    </row>
    <row r="23" spans="1:12" s="143" customFormat="1" ht="14.1" customHeight="1" x14ac:dyDescent="0.25">
      <c r="A23" s="254">
        <v>6</v>
      </c>
      <c r="B23" s="256" t="s">
        <v>173</v>
      </c>
      <c r="C23" s="257"/>
      <c r="D23" s="245" t="e">
        <f>'Planilha de Orçamento'!#REF!</f>
        <v>#REF!</v>
      </c>
      <c r="E23" s="156"/>
      <c r="F23" s="157"/>
      <c r="G23" s="156"/>
      <c r="H23" s="157"/>
      <c r="I23" s="156"/>
      <c r="J23" s="158"/>
      <c r="K23" s="163"/>
      <c r="L23" s="164"/>
    </row>
    <row r="24" spans="1:12" s="143" customFormat="1" ht="14.1" customHeight="1" x14ac:dyDescent="0.25">
      <c r="A24" s="255">
        <v>12</v>
      </c>
      <c r="B24" s="258"/>
      <c r="C24" s="259"/>
      <c r="D24" s="246"/>
      <c r="E24" s="161"/>
      <c r="F24" s="160" t="e">
        <f t="shared" ref="F24" si="12">ROUNDUP(D23*E24,2)</f>
        <v>#REF!</v>
      </c>
      <c r="G24" s="159">
        <v>0.8</v>
      </c>
      <c r="H24" s="160" t="e">
        <f t="shared" ref="H24" si="13">ROUNDUP(D23*G24,2)</f>
        <v>#REF!</v>
      </c>
      <c r="I24" s="159">
        <v>0.2</v>
      </c>
      <c r="J24" s="162" t="e">
        <f t="shared" ref="J24" si="14">ROUNDUP(D23*I24,2)</f>
        <v>#REF!</v>
      </c>
      <c r="K24" s="163"/>
      <c r="L24" s="164">
        <f t="shared" ref="L24:L28" si="15">E24+G24+I24</f>
        <v>1</v>
      </c>
    </row>
    <row r="25" spans="1:12" s="143" customFormat="1" ht="14.1" customHeight="1" x14ac:dyDescent="0.25">
      <c r="A25" s="254">
        <v>7</v>
      </c>
      <c r="B25" s="256" t="s">
        <v>174</v>
      </c>
      <c r="C25" s="257"/>
      <c r="D25" s="245" t="e">
        <f>'Planilha de Orçamento'!#REF!</f>
        <v>#REF!</v>
      </c>
      <c r="E25" s="156"/>
      <c r="F25" s="157"/>
      <c r="G25" s="156"/>
      <c r="H25" s="157"/>
      <c r="I25" s="156"/>
      <c r="J25" s="158"/>
      <c r="K25" s="163"/>
      <c r="L25" s="164"/>
    </row>
    <row r="26" spans="1:12" s="143" customFormat="1" ht="14.1" customHeight="1" x14ac:dyDescent="0.25">
      <c r="A26" s="255">
        <v>14</v>
      </c>
      <c r="B26" s="258"/>
      <c r="C26" s="259"/>
      <c r="D26" s="246"/>
      <c r="E26" s="161"/>
      <c r="F26" s="160" t="e">
        <f t="shared" ref="F26" si="16">ROUNDUP(D25*E26,2)</f>
        <v>#REF!</v>
      </c>
      <c r="G26" s="159">
        <v>1</v>
      </c>
      <c r="H26" s="160" t="e">
        <f t="shared" ref="H26" si="17">ROUNDUP(D25*G26,2)</f>
        <v>#REF!</v>
      </c>
      <c r="I26" s="159"/>
      <c r="J26" s="162" t="e">
        <f t="shared" ref="J26" si="18">ROUNDUP(D25*I26,2)</f>
        <v>#REF!</v>
      </c>
      <c r="K26" s="163"/>
      <c r="L26" s="164">
        <f t="shared" si="15"/>
        <v>1</v>
      </c>
    </row>
    <row r="27" spans="1:12" s="143" customFormat="1" ht="14.1" customHeight="1" x14ac:dyDescent="0.25">
      <c r="A27" s="254">
        <v>8</v>
      </c>
      <c r="B27" s="256" t="s">
        <v>175</v>
      </c>
      <c r="C27" s="257"/>
      <c r="D27" s="245" t="e">
        <f>'Planilha de Orçamento'!#REF!</f>
        <v>#REF!</v>
      </c>
      <c r="E27" s="156"/>
      <c r="F27" s="157"/>
      <c r="G27" s="156"/>
      <c r="H27" s="157"/>
      <c r="I27" s="156"/>
      <c r="J27" s="158"/>
      <c r="K27" s="163"/>
      <c r="L27" s="164"/>
    </row>
    <row r="28" spans="1:12" s="143" customFormat="1" ht="14.1" customHeight="1" x14ac:dyDescent="0.25">
      <c r="A28" s="255">
        <v>16</v>
      </c>
      <c r="B28" s="258"/>
      <c r="C28" s="259"/>
      <c r="D28" s="246"/>
      <c r="E28" s="161"/>
      <c r="F28" s="160" t="e">
        <f t="shared" ref="F28" si="19">ROUNDUP(D27*E28,2)</f>
        <v>#REF!</v>
      </c>
      <c r="G28" s="159">
        <v>0.2</v>
      </c>
      <c r="H28" s="160" t="e">
        <f t="shared" ref="H28" si="20">ROUNDUP(D27*G28,2)</f>
        <v>#REF!</v>
      </c>
      <c r="I28" s="159">
        <v>0.8</v>
      </c>
      <c r="J28" s="162" t="e">
        <f t="shared" ref="J28" si="21">ROUNDUP(D27*I28,2)</f>
        <v>#REF!</v>
      </c>
      <c r="K28" s="163"/>
      <c r="L28" s="164">
        <f t="shared" si="15"/>
        <v>1</v>
      </c>
    </row>
    <row r="29" spans="1:12" s="143" customFormat="1" x14ac:dyDescent="0.25">
      <c r="A29" s="254">
        <v>9</v>
      </c>
      <c r="B29" s="256" t="s">
        <v>178</v>
      </c>
      <c r="C29" s="257"/>
      <c r="D29" s="245" t="e">
        <f>'Planilha de Orçamento'!#REF!</f>
        <v>#REF!</v>
      </c>
      <c r="E29" s="156"/>
      <c r="F29" s="157"/>
      <c r="G29" s="156"/>
      <c r="H29" s="157"/>
      <c r="I29" s="156"/>
      <c r="J29" s="158"/>
      <c r="K29" s="163"/>
      <c r="L29" s="164"/>
    </row>
    <row r="30" spans="1:12" s="143" customFormat="1" x14ac:dyDescent="0.25">
      <c r="A30" s="255">
        <v>18</v>
      </c>
      <c r="B30" s="258"/>
      <c r="C30" s="259"/>
      <c r="D30" s="246"/>
      <c r="E30" s="161"/>
      <c r="F30" s="160" t="e">
        <f t="shared" ref="F30" si="22">ROUNDUP(D29*E30,2)</f>
        <v>#REF!</v>
      </c>
      <c r="G30" s="159"/>
      <c r="H30" s="160" t="e">
        <f t="shared" ref="H30" si="23">ROUNDUP(D29*G30,2)</f>
        <v>#REF!</v>
      </c>
      <c r="I30" s="159">
        <v>1</v>
      </c>
      <c r="J30" s="162" t="e">
        <f t="shared" ref="J30" si="24">ROUNDUP(D29*I30,2)</f>
        <v>#REF!</v>
      </c>
      <c r="K30" s="163"/>
      <c r="L30" s="164">
        <f>E30+G30+I30</f>
        <v>1</v>
      </c>
    </row>
    <row r="31" spans="1:12" s="143" customFormat="1" x14ac:dyDescent="0.25">
      <c r="A31" s="254">
        <v>10</v>
      </c>
      <c r="B31" s="256" t="s">
        <v>182</v>
      </c>
      <c r="C31" s="257"/>
      <c r="D31" s="245" t="e">
        <f>'Planilha de Orçamento'!#REF!</f>
        <v>#REF!</v>
      </c>
      <c r="E31" s="156"/>
      <c r="F31" s="157"/>
      <c r="G31" s="156"/>
      <c r="H31" s="157"/>
      <c r="I31" s="156"/>
      <c r="J31" s="158"/>
      <c r="K31" s="163"/>
      <c r="L31" s="164"/>
    </row>
    <row r="32" spans="1:12" s="143" customFormat="1" x14ac:dyDescent="0.25">
      <c r="A32" s="255">
        <v>18</v>
      </c>
      <c r="B32" s="258"/>
      <c r="C32" s="259"/>
      <c r="D32" s="246"/>
      <c r="E32" s="161"/>
      <c r="F32" s="160" t="e">
        <f t="shared" ref="F32" si="25">ROUNDUP(D31*E32,2)</f>
        <v>#REF!</v>
      </c>
      <c r="G32" s="159"/>
      <c r="H32" s="160" t="e">
        <f t="shared" ref="H32" si="26">ROUNDUP(D31*G32,2)</f>
        <v>#REF!</v>
      </c>
      <c r="I32" s="159">
        <v>1</v>
      </c>
      <c r="J32" s="162" t="e">
        <f t="shared" ref="J32" si="27">ROUNDUP(D31*I32,2)</f>
        <v>#REF!</v>
      </c>
      <c r="K32" s="163"/>
      <c r="L32" s="164">
        <f>E32+G32+I32</f>
        <v>1</v>
      </c>
    </row>
    <row r="33" spans="1:12" s="143" customFormat="1" x14ac:dyDescent="0.25">
      <c r="A33" s="254">
        <v>11</v>
      </c>
      <c r="B33" s="256" t="s">
        <v>116</v>
      </c>
      <c r="C33" s="257"/>
      <c r="D33" s="245" t="e">
        <f>'Planilha de Orçamento'!#REF!</f>
        <v>#REF!</v>
      </c>
      <c r="E33" s="156"/>
      <c r="F33" s="157"/>
      <c r="G33" s="156"/>
      <c r="H33" s="157"/>
      <c r="I33" s="156"/>
      <c r="J33" s="158"/>
      <c r="K33" s="163"/>
      <c r="L33" s="164"/>
    </row>
    <row r="34" spans="1:12" s="143" customFormat="1" x14ac:dyDescent="0.25">
      <c r="A34" s="255">
        <v>18</v>
      </c>
      <c r="B34" s="258"/>
      <c r="C34" s="259"/>
      <c r="D34" s="246"/>
      <c r="E34" s="161"/>
      <c r="F34" s="160" t="e">
        <f t="shared" ref="F34" si="28">ROUNDUP(D33*E34,2)</f>
        <v>#REF!</v>
      </c>
      <c r="G34" s="159"/>
      <c r="H34" s="160" t="e">
        <f t="shared" ref="H34" si="29">ROUNDUP(D33*G34,2)</f>
        <v>#REF!</v>
      </c>
      <c r="I34" s="159">
        <v>1</v>
      </c>
      <c r="J34" s="162" t="e">
        <f t="shared" ref="J34" si="30">ROUNDUP(D33*I34,2)</f>
        <v>#REF!</v>
      </c>
      <c r="K34" s="163"/>
      <c r="L34" s="164">
        <f>E34+G34+I34</f>
        <v>1</v>
      </c>
    </row>
    <row r="35" spans="1:12" s="143" customFormat="1" x14ac:dyDescent="0.25">
      <c r="A35" s="254">
        <v>12</v>
      </c>
      <c r="B35" s="256" t="s">
        <v>234</v>
      </c>
      <c r="C35" s="257"/>
      <c r="D35" s="245" t="e">
        <f>'Planilha de Orçamento'!#REF!</f>
        <v>#REF!</v>
      </c>
      <c r="E35" s="156"/>
      <c r="F35" s="157"/>
      <c r="G35" s="156"/>
      <c r="H35" s="157"/>
      <c r="I35" s="156"/>
      <c r="J35" s="158"/>
      <c r="K35" s="163"/>
      <c r="L35" s="164"/>
    </row>
    <row r="36" spans="1:12" s="143" customFormat="1" x14ac:dyDescent="0.25">
      <c r="A36" s="255">
        <v>18</v>
      </c>
      <c r="B36" s="258"/>
      <c r="C36" s="259"/>
      <c r="D36" s="246"/>
      <c r="E36" s="161"/>
      <c r="F36" s="160" t="e">
        <f t="shared" ref="F36" si="31">ROUNDUP(D35*E36,2)</f>
        <v>#REF!</v>
      </c>
      <c r="G36" s="159"/>
      <c r="H36" s="160" t="e">
        <f t="shared" ref="H36" si="32">ROUNDUP(D35*G36,2)</f>
        <v>#REF!</v>
      </c>
      <c r="I36" s="159">
        <v>1</v>
      </c>
      <c r="J36" s="162" t="e">
        <f t="shared" ref="J36" si="33">ROUNDUP(D35*I36,2)</f>
        <v>#REF!</v>
      </c>
      <c r="K36" s="163"/>
      <c r="L36" s="164">
        <f>E36+G36+I36</f>
        <v>1</v>
      </c>
    </row>
    <row r="37" spans="1:12" s="143" customFormat="1" x14ac:dyDescent="0.25">
      <c r="A37" s="254">
        <v>13</v>
      </c>
      <c r="B37" s="256" t="s">
        <v>204</v>
      </c>
      <c r="C37" s="257"/>
      <c r="D37" s="245" t="e">
        <f>'Planilha de Orçamento'!#REF!</f>
        <v>#REF!</v>
      </c>
      <c r="E37" s="156"/>
      <c r="F37" s="157"/>
      <c r="G37" s="156"/>
      <c r="H37" s="157"/>
      <c r="I37" s="156"/>
      <c r="J37" s="158"/>
      <c r="K37" s="163"/>
      <c r="L37" s="164"/>
    </row>
    <row r="38" spans="1:12" s="143" customFormat="1" x14ac:dyDescent="0.25">
      <c r="A38" s="255">
        <v>18</v>
      </c>
      <c r="B38" s="258"/>
      <c r="C38" s="259"/>
      <c r="D38" s="246"/>
      <c r="E38" s="161"/>
      <c r="F38" s="160" t="e">
        <f t="shared" ref="F38" si="34">ROUNDUP(D37*E38,2)</f>
        <v>#REF!</v>
      </c>
      <c r="G38" s="159"/>
      <c r="H38" s="160" t="e">
        <f t="shared" ref="H38" si="35">ROUNDUP(D37*G38,2)</f>
        <v>#REF!</v>
      </c>
      <c r="I38" s="159">
        <v>1</v>
      </c>
      <c r="J38" s="162" t="e">
        <f t="shared" ref="J38" si="36">ROUNDUP(D37*I38,2)</f>
        <v>#REF!</v>
      </c>
      <c r="K38" s="163"/>
      <c r="L38" s="164">
        <f>E38+G38+I38</f>
        <v>1</v>
      </c>
    </row>
    <row r="39" spans="1:12" s="143" customFormat="1" x14ac:dyDescent="0.25">
      <c r="A39" s="254">
        <v>14</v>
      </c>
      <c r="B39" s="256" t="s">
        <v>437</v>
      </c>
      <c r="C39" s="257"/>
      <c r="D39" s="245" t="e">
        <f>'Planilha de Orçamento'!#REF!</f>
        <v>#REF!</v>
      </c>
      <c r="E39" s="156"/>
      <c r="F39" s="157"/>
      <c r="G39" s="156"/>
      <c r="H39" s="157"/>
      <c r="I39" s="156"/>
      <c r="J39" s="158"/>
      <c r="K39" s="163"/>
      <c r="L39" s="164"/>
    </row>
    <row r="40" spans="1:12" s="143" customFormat="1" x14ac:dyDescent="0.25">
      <c r="A40" s="255">
        <v>18</v>
      </c>
      <c r="B40" s="258"/>
      <c r="C40" s="259"/>
      <c r="D40" s="246"/>
      <c r="E40" s="161"/>
      <c r="F40" s="160" t="e">
        <f t="shared" ref="F40" si="37">ROUNDUP(D39*E40,2)</f>
        <v>#REF!</v>
      </c>
      <c r="G40" s="159"/>
      <c r="H40" s="160" t="e">
        <f t="shared" ref="H40" si="38">ROUNDUP(D39*G40,2)</f>
        <v>#REF!</v>
      </c>
      <c r="I40" s="159">
        <v>1</v>
      </c>
      <c r="J40" s="162" t="e">
        <f t="shared" ref="J40" si="39">ROUNDUP(D39*I40,2)</f>
        <v>#REF!</v>
      </c>
      <c r="K40" s="163"/>
      <c r="L40" s="164">
        <f>E40+G40+I40</f>
        <v>1</v>
      </c>
    </row>
    <row r="41" spans="1:12" s="143" customFormat="1" x14ac:dyDescent="0.25">
      <c r="A41" s="254">
        <v>15</v>
      </c>
      <c r="B41" s="256" t="s">
        <v>120</v>
      </c>
      <c r="C41" s="257"/>
      <c r="D41" s="245" t="e">
        <f>'Planilha de Orçamento'!#REF!</f>
        <v>#REF!</v>
      </c>
      <c r="E41" s="156"/>
      <c r="F41" s="157"/>
      <c r="G41" s="156"/>
      <c r="H41" s="157"/>
      <c r="I41" s="156"/>
      <c r="J41" s="158"/>
      <c r="K41" s="163"/>
      <c r="L41" s="164"/>
    </row>
    <row r="42" spans="1:12" s="143" customFormat="1" x14ac:dyDescent="0.25">
      <c r="A42" s="255">
        <v>18</v>
      </c>
      <c r="B42" s="258"/>
      <c r="C42" s="259"/>
      <c r="D42" s="246"/>
      <c r="E42" s="161"/>
      <c r="F42" s="160" t="e">
        <f t="shared" ref="F42" si="40">ROUNDUP(D41*E42,2)</f>
        <v>#REF!</v>
      </c>
      <c r="G42" s="159"/>
      <c r="H42" s="160" t="e">
        <f t="shared" ref="H42" si="41">ROUNDUP(D41*G42,2)</f>
        <v>#REF!</v>
      </c>
      <c r="I42" s="159">
        <v>1</v>
      </c>
      <c r="J42" s="162" t="e">
        <f t="shared" ref="J42" si="42">ROUNDUP(D41*I42,2)</f>
        <v>#REF!</v>
      </c>
      <c r="K42" s="163"/>
      <c r="L42" s="164">
        <f>E42+G42+I42</f>
        <v>1</v>
      </c>
    </row>
    <row r="43" spans="1:12" s="143" customFormat="1" x14ac:dyDescent="0.25">
      <c r="A43" s="254">
        <v>16</v>
      </c>
      <c r="B43" s="256" t="s">
        <v>121</v>
      </c>
      <c r="C43" s="257"/>
      <c r="D43" s="245" t="e">
        <f>'Planilha de Orçamento'!#REF!</f>
        <v>#REF!</v>
      </c>
      <c r="E43" s="156"/>
      <c r="F43" s="157"/>
      <c r="G43" s="156"/>
      <c r="H43" s="157"/>
      <c r="I43" s="156"/>
      <c r="J43" s="158"/>
      <c r="K43" s="163"/>
      <c r="L43" s="164"/>
    </row>
    <row r="44" spans="1:12" s="143" customFormat="1" x14ac:dyDescent="0.25">
      <c r="A44" s="255">
        <v>20</v>
      </c>
      <c r="B44" s="258"/>
      <c r="C44" s="259"/>
      <c r="D44" s="246"/>
      <c r="E44" s="161">
        <v>7.0000000000000007E-2</v>
      </c>
      <c r="F44" s="160" t="e">
        <f t="shared" ref="F44" si="43">ROUNDUP(D43*E44,2)</f>
        <v>#REF!</v>
      </c>
      <c r="G44" s="168"/>
      <c r="H44" s="160" t="e">
        <f t="shared" ref="H44" si="44">ROUNDUP(D43*G44,2)</f>
        <v>#REF!</v>
      </c>
      <c r="I44" s="159">
        <v>0.93</v>
      </c>
      <c r="J44" s="162" t="e">
        <f t="shared" ref="J44" si="45">ROUNDUP(D43*I44,2)</f>
        <v>#REF!</v>
      </c>
      <c r="K44" s="163"/>
      <c r="L44" s="164">
        <f t="shared" ref="L44" si="46">E44+G44+I44</f>
        <v>1</v>
      </c>
    </row>
    <row r="45" spans="1:12" x14ac:dyDescent="0.25">
      <c r="A45" s="149" t="s">
        <v>643</v>
      </c>
      <c r="B45" s="150" t="s">
        <v>11</v>
      </c>
      <c r="C45" s="151"/>
      <c r="D45" s="152"/>
      <c r="E45" s="169"/>
      <c r="F45" s="170"/>
      <c r="G45" s="169"/>
      <c r="H45" s="170"/>
      <c r="I45" s="169"/>
      <c r="J45" s="151"/>
      <c r="K45" s="163"/>
      <c r="L45" s="171"/>
    </row>
    <row r="46" spans="1:12" ht="15" customHeight="1" x14ac:dyDescent="0.25">
      <c r="A46" s="239">
        <v>1</v>
      </c>
      <c r="B46" s="241" t="s">
        <v>336</v>
      </c>
      <c r="C46" s="242"/>
      <c r="D46" s="245" t="e">
        <f>'Planilha de Orçamento'!#REF!</f>
        <v>#REF!</v>
      </c>
      <c r="E46" s="156"/>
      <c r="F46" s="173"/>
      <c r="G46" s="156"/>
      <c r="H46" s="173"/>
      <c r="I46" s="174"/>
      <c r="J46" s="175"/>
      <c r="K46" s="163"/>
      <c r="L46" s="142"/>
    </row>
    <row r="47" spans="1:12" ht="14.1" customHeight="1" x14ac:dyDescent="0.25">
      <c r="A47" s="253"/>
      <c r="B47" s="243"/>
      <c r="C47" s="244"/>
      <c r="D47" s="246"/>
      <c r="E47" s="161">
        <v>0.3</v>
      </c>
      <c r="F47" s="160" t="e">
        <f t="shared" ref="F47:F53" si="47">ROUNDUP(D46*E47,2)</f>
        <v>#REF!</v>
      </c>
      <c r="G47" s="161">
        <v>0.3</v>
      </c>
      <c r="H47" s="160" t="e">
        <f t="shared" ref="H47:H53" si="48">ROUNDUP(D46*G47,2)</f>
        <v>#REF!</v>
      </c>
      <c r="I47" s="161">
        <v>0.4</v>
      </c>
      <c r="J47" s="162" t="e">
        <f t="shared" ref="J47:J53" si="49">ROUNDUP(D46*I47,2)</f>
        <v>#REF!</v>
      </c>
      <c r="K47" s="163"/>
      <c r="L47" s="164">
        <f>E47+G47+I47</f>
        <v>1</v>
      </c>
    </row>
    <row r="48" spans="1:12" ht="14.1" customHeight="1" x14ac:dyDescent="0.25">
      <c r="A48" s="239">
        <v>2</v>
      </c>
      <c r="B48" s="241" t="s">
        <v>384</v>
      </c>
      <c r="C48" s="242"/>
      <c r="D48" s="245" t="e">
        <f>'Planilha de Orçamento'!#REF!</f>
        <v>#REF!</v>
      </c>
      <c r="E48" s="156"/>
      <c r="F48" s="173"/>
      <c r="G48" s="156"/>
      <c r="H48" s="173"/>
      <c r="I48" s="174"/>
      <c r="J48" s="175"/>
      <c r="K48" s="163"/>
      <c r="L48" s="164"/>
    </row>
    <row r="49" spans="1:12" ht="14.1" customHeight="1" x14ac:dyDescent="0.25">
      <c r="A49" s="253"/>
      <c r="B49" s="243"/>
      <c r="C49" s="244"/>
      <c r="D49" s="246"/>
      <c r="E49" s="161">
        <v>0.3</v>
      </c>
      <c r="F49" s="160" t="e">
        <f t="shared" si="47"/>
        <v>#REF!</v>
      </c>
      <c r="G49" s="161">
        <v>0.3</v>
      </c>
      <c r="H49" s="160" t="e">
        <f t="shared" si="48"/>
        <v>#REF!</v>
      </c>
      <c r="I49" s="161">
        <v>0.4</v>
      </c>
      <c r="J49" s="162" t="e">
        <f t="shared" si="49"/>
        <v>#REF!</v>
      </c>
      <c r="K49" s="163"/>
      <c r="L49" s="164">
        <f t="shared" ref="L49" si="50">E49+G49+I49</f>
        <v>1</v>
      </c>
    </row>
    <row r="50" spans="1:12" ht="14.1" customHeight="1" x14ac:dyDescent="0.25">
      <c r="A50" s="239">
        <v>3</v>
      </c>
      <c r="B50" s="241" t="s">
        <v>256</v>
      </c>
      <c r="C50" s="242"/>
      <c r="D50" s="245" t="e">
        <f>'Planilha de Orçamento'!#REF!</f>
        <v>#REF!</v>
      </c>
      <c r="E50" s="156"/>
      <c r="F50" s="173"/>
      <c r="G50" s="156"/>
      <c r="H50" s="173"/>
      <c r="I50" s="174"/>
      <c r="J50" s="175"/>
      <c r="K50" s="163"/>
      <c r="L50" s="164"/>
    </row>
    <row r="51" spans="1:12" ht="14.1" customHeight="1" x14ac:dyDescent="0.25">
      <c r="A51" s="253"/>
      <c r="B51" s="243"/>
      <c r="C51" s="244"/>
      <c r="D51" s="246"/>
      <c r="E51" s="161">
        <v>0</v>
      </c>
      <c r="F51" s="160" t="e">
        <f t="shared" si="47"/>
        <v>#REF!</v>
      </c>
      <c r="G51" s="161">
        <v>0.3</v>
      </c>
      <c r="H51" s="160" t="e">
        <f t="shared" si="48"/>
        <v>#REF!</v>
      </c>
      <c r="I51" s="161">
        <v>0.4</v>
      </c>
      <c r="J51" s="162" t="e">
        <f t="shared" si="49"/>
        <v>#REF!</v>
      </c>
      <c r="K51" s="163"/>
      <c r="L51" s="164">
        <f t="shared" ref="L51" si="51">E51+G51+I51</f>
        <v>0.7</v>
      </c>
    </row>
    <row r="52" spans="1:12" ht="14.1" customHeight="1" x14ac:dyDescent="0.25">
      <c r="A52" s="239">
        <v>4</v>
      </c>
      <c r="B52" s="241" t="s">
        <v>152</v>
      </c>
      <c r="C52" s="242"/>
      <c r="D52" s="245" t="e">
        <f>'Planilha de Orçamento'!#REF!</f>
        <v>#REF!</v>
      </c>
      <c r="E52" s="156"/>
      <c r="F52" s="173"/>
      <c r="G52" s="156"/>
      <c r="H52" s="173"/>
      <c r="I52" s="174"/>
      <c r="J52" s="175"/>
      <c r="K52" s="163"/>
      <c r="L52" s="164"/>
    </row>
    <row r="53" spans="1:12" ht="14.1" customHeight="1" x14ac:dyDescent="0.25">
      <c r="A53" s="253"/>
      <c r="B53" s="243"/>
      <c r="C53" s="244"/>
      <c r="D53" s="246"/>
      <c r="E53" s="161"/>
      <c r="F53" s="160" t="e">
        <f t="shared" si="47"/>
        <v>#REF!</v>
      </c>
      <c r="G53" s="161"/>
      <c r="H53" s="160" t="e">
        <f t="shared" si="48"/>
        <v>#REF!</v>
      </c>
      <c r="I53" s="161">
        <v>1</v>
      </c>
      <c r="J53" s="162" t="e">
        <f t="shared" si="49"/>
        <v>#REF!</v>
      </c>
      <c r="K53" s="163"/>
      <c r="L53" s="164">
        <f t="shared" ref="L53" si="52">E53+G53+I53</f>
        <v>1</v>
      </c>
    </row>
    <row r="54" spans="1:12" x14ac:dyDescent="0.25">
      <c r="A54" s="149" t="s">
        <v>12</v>
      </c>
      <c r="B54" s="150" t="s">
        <v>644</v>
      </c>
      <c r="C54" s="151"/>
      <c r="D54" s="152"/>
      <c r="E54" s="169"/>
      <c r="F54" s="170"/>
      <c r="G54" s="169"/>
      <c r="H54" s="170"/>
      <c r="I54" s="169"/>
      <c r="J54" s="151"/>
      <c r="K54" s="163"/>
      <c r="L54" s="171"/>
    </row>
    <row r="55" spans="1:12" ht="15" customHeight="1" x14ac:dyDescent="0.25">
      <c r="A55" s="239">
        <v>1</v>
      </c>
      <c r="B55" s="241" t="s">
        <v>494</v>
      </c>
      <c r="C55" s="242"/>
      <c r="D55" s="245" t="e">
        <f>'Planilha de Orçamento'!#REF!</f>
        <v>#REF!</v>
      </c>
      <c r="E55" s="156"/>
      <c r="F55" s="173"/>
      <c r="G55" s="156"/>
      <c r="H55" s="173"/>
      <c r="I55" s="174"/>
      <c r="J55" s="175"/>
      <c r="K55" s="163"/>
      <c r="L55" s="142"/>
    </row>
    <row r="56" spans="1:12" ht="14.1" customHeight="1" x14ac:dyDescent="0.25">
      <c r="A56" s="253"/>
      <c r="B56" s="243"/>
      <c r="C56" s="244"/>
      <c r="D56" s="246"/>
      <c r="E56" s="161">
        <v>0.3</v>
      </c>
      <c r="F56" s="160" t="e">
        <f t="shared" ref="F56:F76" si="53">ROUNDUP(D55*E56,2)</f>
        <v>#REF!</v>
      </c>
      <c r="G56" s="161">
        <v>0.3</v>
      </c>
      <c r="H56" s="160" t="e">
        <f t="shared" ref="H56:H76" si="54">ROUNDUP(D55*G56,2)</f>
        <v>#REF!</v>
      </c>
      <c r="I56" s="161">
        <v>0.4</v>
      </c>
      <c r="J56" s="162" t="e">
        <f t="shared" ref="J56:J76" si="55">ROUNDUP(D55*I56,2)</f>
        <v>#REF!</v>
      </c>
      <c r="K56" s="163"/>
      <c r="L56" s="164">
        <f>E56+G56+I56</f>
        <v>1</v>
      </c>
    </row>
    <row r="57" spans="1:12" ht="15" customHeight="1" x14ac:dyDescent="0.25">
      <c r="A57" s="239">
        <v>2</v>
      </c>
      <c r="B57" s="241" t="s">
        <v>276</v>
      </c>
      <c r="C57" s="242"/>
      <c r="D57" s="245" t="e">
        <f>'Planilha de Orçamento'!#REF!</f>
        <v>#REF!</v>
      </c>
      <c r="E57" s="156"/>
      <c r="F57" s="173"/>
      <c r="G57" s="156"/>
      <c r="H57" s="173"/>
      <c r="I57" s="174"/>
      <c r="J57" s="175"/>
      <c r="K57" s="163"/>
      <c r="L57" s="142"/>
    </row>
    <row r="58" spans="1:12" ht="14.1" customHeight="1" x14ac:dyDescent="0.25">
      <c r="A58" s="253"/>
      <c r="B58" s="243"/>
      <c r="C58" s="244"/>
      <c r="D58" s="246"/>
      <c r="E58" s="161"/>
      <c r="F58" s="160" t="e">
        <f t="shared" si="53"/>
        <v>#REF!</v>
      </c>
      <c r="G58" s="161">
        <v>0.3</v>
      </c>
      <c r="H58" s="160" t="e">
        <f t="shared" si="54"/>
        <v>#REF!</v>
      </c>
      <c r="I58" s="161">
        <v>0.7</v>
      </c>
      <c r="J58" s="162" t="e">
        <f t="shared" si="55"/>
        <v>#REF!</v>
      </c>
      <c r="K58" s="163"/>
      <c r="L58" s="164">
        <f>E58+G58+I58</f>
        <v>1</v>
      </c>
    </row>
    <row r="59" spans="1:12" ht="14.1" customHeight="1" x14ac:dyDescent="0.25">
      <c r="A59" s="239">
        <v>3</v>
      </c>
      <c r="B59" s="241" t="s">
        <v>283</v>
      </c>
      <c r="C59" s="242"/>
      <c r="D59" s="245" t="e">
        <f>'Planilha de Orçamento'!#REF!</f>
        <v>#REF!</v>
      </c>
      <c r="E59" s="156"/>
      <c r="F59" s="173"/>
      <c r="G59" s="156"/>
      <c r="H59" s="173"/>
      <c r="I59" s="174"/>
      <c r="J59" s="175"/>
      <c r="K59" s="163"/>
      <c r="L59" s="164"/>
    </row>
    <row r="60" spans="1:12" ht="14.1" customHeight="1" x14ac:dyDescent="0.25">
      <c r="A60" s="253"/>
      <c r="B60" s="243"/>
      <c r="C60" s="244"/>
      <c r="D60" s="246"/>
      <c r="E60" s="161"/>
      <c r="F60" s="160" t="e">
        <f t="shared" si="53"/>
        <v>#REF!</v>
      </c>
      <c r="G60" s="161">
        <v>0.3</v>
      </c>
      <c r="H60" s="160" t="e">
        <f t="shared" si="54"/>
        <v>#REF!</v>
      </c>
      <c r="I60" s="161">
        <v>0.7</v>
      </c>
      <c r="J60" s="162" t="e">
        <f t="shared" si="55"/>
        <v>#REF!</v>
      </c>
      <c r="K60" s="163"/>
      <c r="L60" s="164">
        <f t="shared" ref="L60" si="56">E60+G60+I60</f>
        <v>1</v>
      </c>
    </row>
    <row r="61" spans="1:12" ht="14.1" customHeight="1" x14ac:dyDescent="0.25">
      <c r="A61" s="239">
        <v>4</v>
      </c>
      <c r="B61" s="241" t="s">
        <v>553</v>
      </c>
      <c r="C61" s="242"/>
      <c r="D61" s="245" t="e">
        <f>'Planilha de Orçamento'!#REF!</f>
        <v>#REF!</v>
      </c>
      <c r="E61" s="156"/>
      <c r="F61" s="173"/>
      <c r="G61" s="156"/>
      <c r="H61" s="173"/>
      <c r="I61" s="174"/>
      <c r="J61" s="175"/>
      <c r="K61" s="163"/>
      <c r="L61" s="164"/>
    </row>
    <row r="62" spans="1:12" ht="14.1" customHeight="1" x14ac:dyDescent="0.25">
      <c r="A62" s="253"/>
      <c r="B62" s="243"/>
      <c r="C62" s="244"/>
      <c r="D62" s="246"/>
      <c r="E62" s="161"/>
      <c r="F62" s="160" t="e">
        <f t="shared" si="53"/>
        <v>#REF!</v>
      </c>
      <c r="G62" s="161">
        <v>0.7</v>
      </c>
      <c r="H62" s="160" t="e">
        <f t="shared" si="54"/>
        <v>#REF!</v>
      </c>
      <c r="I62" s="161">
        <v>0.3</v>
      </c>
      <c r="J62" s="162" t="e">
        <f t="shared" si="55"/>
        <v>#REF!</v>
      </c>
      <c r="K62" s="163"/>
      <c r="L62" s="164">
        <f t="shared" ref="L62" si="57">E62+G62+I62</f>
        <v>1</v>
      </c>
    </row>
    <row r="63" spans="1:12" ht="15" customHeight="1" x14ac:dyDescent="0.25">
      <c r="A63" s="239">
        <v>5</v>
      </c>
      <c r="B63" s="241" t="s">
        <v>190</v>
      </c>
      <c r="C63" s="242"/>
      <c r="D63" s="245" t="e">
        <f>'Planilha de Orçamento'!#REF!</f>
        <v>#REF!</v>
      </c>
      <c r="E63" s="156"/>
      <c r="F63" s="173"/>
      <c r="G63" s="156"/>
      <c r="H63" s="173"/>
      <c r="I63" s="174"/>
      <c r="J63" s="175"/>
      <c r="K63" s="163"/>
      <c r="L63" s="142"/>
    </row>
    <row r="64" spans="1:12" ht="14.1" customHeight="1" x14ac:dyDescent="0.25">
      <c r="A64" s="253"/>
      <c r="B64" s="243"/>
      <c r="C64" s="244"/>
      <c r="D64" s="246"/>
      <c r="E64" s="161">
        <v>0.2</v>
      </c>
      <c r="F64" s="160" t="e">
        <f t="shared" si="53"/>
        <v>#REF!</v>
      </c>
      <c r="G64" s="161">
        <v>0.5</v>
      </c>
      <c r="H64" s="160" t="e">
        <f t="shared" si="54"/>
        <v>#REF!</v>
      </c>
      <c r="I64" s="161">
        <v>0.3</v>
      </c>
      <c r="J64" s="162" t="e">
        <f t="shared" si="55"/>
        <v>#REF!</v>
      </c>
      <c r="K64" s="163"/>
      <c r="L64" s="164">
        <f>E64+G64+I64</f>
        <v>1</v>
      </c>
    </row>
    <row r="65" spans="1:12" ht="14.1" customHeight="1" x14ac:dyDescent="0.25">
      <c r="A65" s="239">
        <v>6</v>
      </c>
      <c r="B65" s="241" t="s">
        <v>301</v>
      </c>
      <c r="C65" s="242"/>
      <c r="D65" s="245" t="e">
        <f>'Planilha de Orçamento'!#REF!</f>
        <v>#REF!</v>
      </c>
      <c r="E65" s="156"/>
      <c r="F65" s="173"/>
      <c r="G65" s="156"/>
      <c r="H65" s="173"/>
      <c r="I65" s="174"/>
      <c r="J65" s="175"/>
      <c r="K65" s="163"/>
      <c r="L65" s="164"/>
    </row>
    <row r="66" spans="1:12" ht="27.95" customHeight="1" x14ac:dyDescent="0.25">
      <c r="A66" s="253"/>
      <c r="B66" s="243"/>
      <c r="C66" s="244"/>
      <c r="D66" s="246"/>
      <c r="E66" s="161">
        <v>0.3</v>
      </c>
      <c r="F66" s="160" t="e">
        <f t="shared" si="53"/>
        <v>#REF!</v>
      </c>
      <c r="G66" s="161">
        <v>0.4</v>
      </c>
      <c r="H66" s="160" t="e">
        <f t="shared" si="54"/>
        <v>#REF!</v>
      </c>
      <c r="I66" s="161">
        <v>0.3</v>
      </c>
      <c r="J66" s="162" t="e">
        <f t="shared" si="55"/>
        <v>#REF!</v>
      </c>
      <c r="K66" s="163"/>
      <c r="L66" s="164">
        <f t="shared" ref="L66" si="58">E66+G66+I66</f>
        <v>1</v>
      </c>
    </row>
    <row r="67" spans="1:12" ht="14.1" customHeight="1" x14ac:dyDescent="0.25">
      <c r="A67" s="239">
        <v>7</v>
      </c>
      <c r="B67" s="241" t="s">
        <v>323</v>
      </c>
      <c r="C67" s="242"/>
      <c r="D67" s="245" t="e">
        <f>'Planilha de Orçamento'!#REF!</f>
        <v>#REF!</v>
      </c>
      <c r="E67" s="156"/>
      <c r="F67" s="173"/>
      <c r="G67" s="156"/>
      <c r="H67" s="173"/>
      <c r="I67" s="174"/>
      <c r="J67" s="175"/>
      <c r="K67" s="163"/>
      <c r="L67" s="164"/>
    </row>
    <row r="68" spans="1:12" ht="14.1" customHeight="1" x14ac:dyDescent="0.25">
      <c r="A68" s="253"/>
      <c r="B68" s="243"/>
      <c r="C68" s="244"/>
      <c r="D68" s="246"/>
      <c r="E68" s="161">
        <v>0.5</v>
      </c>
      <c r="F68" s="160" t="e">
        <f t="shared" si="53"/>
        <v>#REF!</v>
      </c>
      <c r="G68" s="161">
        <v>0.25</v>
      </c>
      <c r="H68" s="160" t="e">
        <f t="shared" si="54"/>
        <v>#REF!</v>
      </c>
      <c r="I68" s="161">
        <v>0.25</v>
      </c>
      <c r="J68" s="162" t="e">
        <f t="shared" si="55"/>
        <v>#REF!</v>
      </c>
      <c r="K68" s="163"/>
      <c r="L68" s="164">
        <f t="shared" ref="L68" si="59">E68+G68+I68</f>
        <v>1</v>
      </c>
    </row>
    <row r="69" spans="1:12" ht="15" customHeight="1" x14ac:dyDescent="0.25">
      <c r="A69" s="239">
        <v>8</v>
      </c>
      <c r="B69" s="241" t="s">
        <v>135</v>
      </c>
      <c r="C69" s="242"/>
      <c r="D69" s="245" t="e">
        <f>'Planilha de Orçamento'!#REF!</f>
        <v>#REF!</v>
      </c>
      <c r="E69" s="156"/>
      <c r="F69" s="173"/>
      <c r="G69" s="156"/>
      <c r="H69" s="173"/>
      <c r="I69" s="174"/>
      <c r="J69" s="175"/>
      <c r="K69" s="163"/>
      <c r="L69" s="142"/>
    </row>
    <row r="70" spans="1:12" ht="14.1" customHeight="1" x14ac:dyDescent="0.25">
      <c r="A70" s="253"/>
      <c r="B70" s="243"/>
      <c r="C70" s="244"/>
      <c r="D70" s="246"/>
      <c r="E70" s="161"/>
      <c r="F70" s="160" t="e">
        <f t="shared" si="53"/>
        <v>#REF!</v>
      </c>
      <c r="G70" s="161">
        <v>0.5</v>
      </c>
      <c r="H70" s="160" t="e">
        <f t="shared" si="54"/>
        <v>#REF!</v>
      </c>
      <c r="I70" s="161">
        <v>0.5</v>
      </c>
      <c r="J70" s="162" t="e">
        <f t="shared" si="55"/>
        <v>#REF!</v>
      </c>
      <c r="K70" s="163"/>
      <c r="L70" s="164">
        <f>E70+G70+I70</f>
        <v>1</v>
      </c>
    </row>
    <row r="71" spans="1:12" ht="14.1" customHeight="1" x14ac:dyDescent="0.25">
      <c r="A71" s="239">
        <v>9</v>
      </c>
      <c r="B71" s="241" t="s">
        <v>624</v>
      </c>
      <c r="C71" s="242"/>
      <c r="D71" s="245" t="e">
        <f>'Planilha de Orçamento'!#REF!</f>
        <v>#REF!</v>
      </c>
      <c r="E71" s="156"/>
      <c r="F71" s="173"/>
      <c r="G71" s="156"/>
      <c r="H71" s="173"/>
      <c r="I71" s="174"/>
      <c r="J71" s="175"/>
      <c r="K71" s="163"/>
      <c r="L71" s="164"/>
    </row>
    <row r="72" spans="1:12" ht="14.1" customHeight="1" x14ac:dyDescent="0.25">
      <c r="A72" s="253"/>
      <c r="B72" s="243"/>
      <c r="C72" s="244"/>
      <c r="D72" s="246"/>
      <c r="E72" s="161"/>
      <c r="F72" s="160" t="e">
        <f t="shared" si="53"/>
        <v>#REF!</v>
      </c>
      <c r="G72" s="161">
        <v>0.5</v>
      </c>
      <c r="H72" s="160" t="e">
        <f t="shared" si="54"/>
        <v>#REF!</v>
      </c>
      <c r="I72" s="161">
        <v>0.5</v>
      </c>
      <c r="J72" s="162" t="e">
        <f t="shared" si="55"/>
        <v>#REF!</v>
      </c>
      <c r="K72" s="163"/>
      <c r="L72" s="164">
        <f t="shared" ref="L72:L76" si="60">E72+G72+I72</f>
        <v>1</v>
      </c>
    </row>
    <row r="73" spans="1:12" ht="14.1" customHeight="1" x14ac:dyDescent="0.25">
      <c r="A73" s="239">
        <v>10</v>
      </c>
      <c r="B73" s="241" t="s">
        <v>628</v>
      </c>
      <c r="C73" s="242"/>
      <c r="D73" s="245" t="e">
        <f>'Planilha de Orçamento'!#REF!</f>
        <v>#REF!</v>
      </c>
      <c r="E73" s="156"/>
      <c r="F73" s="173"/>
      <c r="G73" s="156"/>
      <c r="H73" s="173"/>
      <c r="I73" s="174"/>
      <c r="J73" s="175"/>
      <c r="K73" s="163"/>
      <c r="L73" s="164"/>
    </row>
    <row r="74" spans="1:12" ht="14.1" customHeight="1" x14ac:dyDescent="0.25">
      <c r="A74" s="253"/>
      <c r="B74" s="243"/>
      <c r="C74" s="244"/>
      <c r="D74" s="246"/>
      <c r="E74" s="161"/>
      <c r="F74" s="160" t="e">
        <f t="shared" si="53"/>
        <v>#REF!</v>
      </c>
      <c r="G74" s="161"/>
      <c r="H74" s="160" t="e">
        <f t="shared" si="54"/>
        <v>#REF!</v>
      </c>
      <c r="I74" s="161">
        <v>1</v>
      </c>
      <c r="J74" s="162" t="e">
        <f t="shared" si="55"/>
        <v>#REF!</v>
      </c>
      <c r="K74" s="163"/>
      <c r="L74" s="164">
        <f t="shared" ref="L74" si="61">E74+G74+I74</f>
        <v>1</v>
      </c>
    </row>
    <row r="75" spans="1:12" ht="14.1" customHeight="1" x14ac:dyDescent="0.25">
      <c r="A75" s="239">
        <v>11</v>
      </c>
      <c r="B75" s="241" t="s">
        <v>104</v>
      </c>
      <c r="C75" s="242"/>
      <c r="D75" s="245" t="e">
        <f>'Planilha de Orçamento'!#REF!</f>
        <v>#REF!</v>
      </c>
      <c r="E75" s="156"/>
      <c r="F75" s="173"/>
      <c r="G75" s="156"/>
      <c r="H75" s="173"/>
      <c r="I75" s="174"/>
      <c r="J75" s="175"/>
      <c r="K75" s="163"/>
      <c r="L75" s="164"/>
    </row>
    <row r="76" spans="1:12" ht="14.1" customHeight="1" x14ac:dyDescent="0.25">
      <c r="A76" s="240"/>
      <c r="B76" s="243"/>
      <c r="C76" s="244"/>
      <c r="D76" s="246"/>
      <c r="E76" s="161">
        <v>0.3</v>
      </c>
      <c r="F76" s="160" t="e">
        <f t="shared" si="53"/>
        <v>#REF!</v>
      </c>
      <c r="G76" s="161">
        <v>0.4</v>
      </c>
      <c r="H76" s="160" t="e">
        <f t="shared" si="54"/>
        <v>#REF!</v>
      </c>
      <c r="I76" s="161">
        <v>0.3</v>
      </c>
      <c r="J76" s="162" t="e">
        <f t="shared" si="55"/>
        <v>#REF!</v>
      </c>
      <c r="K76" s="163"/>
      <c r="L76" s="164">
        <f t="shared" si="60"/>
        <v>1</v>
      </c>
    </row>
    <row r="77" spans="1:12" x14ac:dyDescent="0.25">
      <c r="A77" s="247" t="s">
        <v>109</v>
      </c>
      <c r="B77" s="247"/>
      <c r="C77" s="248"/>
      <c r="D77" s="176" t="e">
        <f>SUM(D13:D76)</f>
        <v>#REF!</v>
      </c>
      <c r="E77" s="177"/>
      <c r="F77" s="178" t="e">
        <f>SUM(F13:F76)</f>
        <v>#REF!</v>
      </c>
      <c r="G77" s="177"/>
      <c r="H77" s="178" t="e">
        <f>SUM(H13:H76)</f>
        <v>#REF!</v>
      </c>
      <c r="I77" s="177"/>
      <c r="J77" s="179" t="e">
        <f>SUM(J13:J76)</f>
        <v>#REF!</v>
      </c>
      <c r="K77" s="163"/>
      <c r="L77" s="180" t="e">
        <f>SUM(F77,H77,J77)</f>
        <v>#REF!</v>
      </c>
    </row>
    <row r="78" spans="1:12" ht="15.75" thickBot="1" x14ac:dyDescent="0.3">
      <c r="A78" s="249"/>
      <c r="B78" s="249"/>
      <c r="C78" s="250"/>
      <c r="D78" s="181" t="e">
        <f>ROUNDUP(E78+G78+I78,2)</f>
        <v>#REF!</v>
      </c>
      <c r="E78" s="182" t="e">
        <f>F77/D77</f>
        <v>#REF!</v>
      </c>
      <c r="F78" s="183"/>
      <c r="G78" s="182" t="e">
        <f>H77/D77</f>
        <v>#REF!</v>
      </c>
      <c r="H78" s="184"/>
      <c r="I78" s="182" t="e">
        <f>J77/D77</f>
        <v>#REF!</v>
      </c>
      <c r="J78" s="185"/>
      <c r="K78" s="186"/>
      <c r="L78" s="180" t="e">
        <f>SUM(E78+G78+I78)</f>
        <v>#REF!</v>
      </c>
    </row>
    <row r="79" spans="1:12" ht="15.75" customHeight="1" x14ac:dyDescent="0.25">
      <c r="A79" s="251" t="s">
        <v>108</v>
      </c>
      <c r="B79" s="251"/>
      <c r="C79" s="252"/>
      <c r="D79" s="187" t="e">
        <f>TRUNC(D77*(1+$J$3),2)</f>
        <v>#REF!</v>
      </c>
      <c r="E79" s="188"/>
      <c r="F79" s="189" t="e">
        <f>TRUNC(F77*(1+$J$3),2)</f>
        <v>#REF!</v>
      </c>
      <c r="G79" s="188"/>
      <c r="H79" s="189" t="e">
        <f>TRUNC(H77*(1+$J$3),2)</f>
        <v>#REF!</v>
      </c>
      <c r="I79" s="188"/>
      <c r="J79" s="190" t="e">
        <f>TRUNC(J77*(1+$J$3),2)</f>
        <v>#REF!</v>
      </c>
      <c r="K79" s="186"/>
      <c r="L79" s="191" t="e">
        <f>SUM(F79,H79,J79)</f>
        <v>#REF!</v>
      </c>
    </row>
    <row r="80" spans="1:12" x14ac:dyDescent="0.25">
      <c r="A80" s="192"/>
      <c r="B80" s="192"/>
      <c r="C80" s="192"/>
      <c r="D80" s="193"/>
      <c r="E80" s="194"/>
      <c r="F80" s="194"/>
      <c r="G80" s="194"/>
      <c r="H80" s="194"/>
      <c r="I80" s="194"/>
      <c r="J80" s="194"/>
    </row>
    <row r="82" spans="5:9" x14ac:dyDescent="0.25">
      <c r="E82" s="197"/>
      <c r="G82" s="197"/>
      <c r="I82" s="197"/>
    </row>
    <row r="85" spans="5:9" x14ac:dyDescent="0.25">
      <c r="G85" s="197"/>
    </row>
  </sheetData>
  <mergeCells count="117">
    <mergeCell ref="A5:E5"/>
    <mergeCell ref="H5:I5"/>
    <mergeCell ref="A6:E6"/>
    <mergeCell ref="A7:J7"/>
    <mergeCell ref="A8:F8"/>
    <mergeCell ref="G8:J8"/>
    <mergeCell ref="A1:J1"/>
    <mergeCell ref="A2:E3"/>
    <mergeCell ref="H2:I2"/>
    <mergeCell ref="H3:I3"/>
    <mergeCell ref="A4:E4"/>
    <mergeCell ref="H4:I4"/>
    <mergeCell ref="A9:C9"/>
    <mergeCell ref="D9:F9"/>
    <mergeCell ref="G9:J9"/>
    <mergeCell ref="A10:A11"/>
    <mergeCell ref="B10:C11"/>
    <mergeCell ref="D10:D11"/>
    <mergeCell ref="E10:J10"/>
    <mergeCell ref="E11:F11"/>
    <mergeCell ref="G11:H11"/>
    <mergeCell ref="I11:J11"/>
    <mergeCell ref="A17:A18"/>
    <mergeCell ref="B17:C18"/>
    <mergeCell ref="D17:D18"/>
    <mergeCell ref="A19:A20"/>
    <mergeCell ref="B19:C20"/>
    <mergeCell ref="D19:D20"/>
    <mergeCell ref="A13:A14"/>
    <mergeCell ref="B13:C14"/>
    <mergeCell ref="D13:D14"/>
    <mergeCell ref="A15:A16"/>
    <mergeCell ref="B15:C16"/>
    <mergeCell ref="D15:D16"/>
    <mergeCell ref="A25:A26"/>
    <mergeCell ref="B25:C26"/>
    <mergeCell ref="D25:D26"/>
    <mergeCell ref="A27:A28"/>
    <mergeCell ref="B27:C28"/>
    <mergeCell ref="D27:D28"/>
    <mergeCell ref="A21:A22"/>
    <mergeCell ref="B21:C22"/>
    <mergeCell ref="D21:D22"/>
    <mergeCell ref="A23:A24"/>
    <mergeCell ref="B23:C24"/>
    <mergeCell ref="D23:D24"/>
    <mergeCell ref="A33:A34"/>
    <mergeCell ref="B33:C34"/>
    <mergeCell ref="D33:D34"/>
    <mergeCell ref="A35:A36"/>
    <mergeCell ref="B35:C36"/>
    <mergeCell ref="D35:D36"/>
    <mergeCell ref="A29:A30"/>
    <mergeCell ref="B29:C30"/>
    <mergeCell ref="D29:D30"/>
    <mergeCell ref="A31:A32"/>
    <mergeCell ref="B31:C32"/>
    <mergeCell ref="D31:D32"/>
    <mergeCell ref="A41:A42"/>
    <mergeCell ref="B41:C42"/>
    <mergeCell ref="D41:D42"/>
    <mergeCell ref="A43:A44"/>
    <mergeCell ref="B43:C44"/>
    <mergeCell ref="D43:D44"/>
    <mergeCell ref="A37:A38"/>
    <mergeCell ref="B37:C38"/>
    <mergeCell ref="D37:D38"/>
    <mergeCell ref="A39:A40"/>
    <mergeCell ref="B39:C40"/>
    <mergeCell ref="D39:D40"/>
    <mergeCell ref="A50:A51"/>
    <mergeCell ref="B50:C51"/>
    <mergeCell ref="D50:D51"/>
    <mergeCell ref="A52:A53"/>
    <mergeCell ref="B52:C53"/>
    <mergeCell ref="D52:D53"/>
    <mergeCell ref="A46:A47"/>
    <mergeCell ref="B46:C47"/>
    <mergeCell ref="D46:D47"/>
    <mergeCell ref="A48:A49"/>
    <mergeCell ref="B48:C49"/>
    <mergeCell ref="D48:D49"/>
    <mergeCell ref="A59:A60"/>
    <mergeCell ref="B59:C60"/>
    <mergeCell ref="D59:D60"/>
    <mergeCell ref="A61:A62"/>
    <mergeCell ref="B61:C62"/>
    <mergeCell ref="D61:D62"/>
    <mergeCell ref="A55:A56"/>
    <mergeCell ref="B55:C56"/>
    <mergeCell ref="D55:D56"/>
    <mergeCell ref="A57:A58"/>
    <mergeCell ref="B57:C58"/>
    <mergeCell ref="D57:D58"/>
    <mergeCell ref="A67:A68"/>
    <mergeCell ref="B67:C68"/>
    <mergeCell ref="D67:D68"/>
    <mergeCell ref="A69:A70"/>
    <mergeCell ref="B69:C70"/>
    <mergeCell ref="D69:D70"/>
    <mergeCell ref="A63:A64"/>
    <mergeCell ref="B63:C64"/>
    <mergeCell ref="D63:D64"/>
    <mergeCell ref="A65:A66"/>
    <mergeCell ref="B65:C66"/>
    <mergeCell ref="D65:D66"/>
    <mergeCell ref="A75:A76"/>
    <mergeCell ref="B75:C76"/>
    <mergeCell ref="D75:D76"/>
    <mergeCell ref="A77:C78"/>
    <mergeCell ref="A79:C79"/>
    <mergeCell ref="A71:A72"/>
    <mergeCell ref="B71:C72"/>
    <mergeCell ref="D71:D72"/>
    <mergeCell ref="A73:A74"/>
    <mergeCell ref="B73:C74"/>
    <mergeCell ref="D73:D74"/>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election activeCell="D15" sqref="D15"/>
    </sheetView>
  </sheetViews>
  <sheetFormatPr defaultColWidth="8.85546875" defaultRowHeight="12.75" x14ac:dyDescent="0.2"/>
  <cols>
    <col min="1" max="1" width="10.28515625" style="15" customWidth="1"/>
    <col min="2" max="2" width="6.28515625" style="15" customWidth="1"/>
    <col min="3" max="3" width="43.5703125" style="15" customWidth="1"/>
    <col min="4" max="4" width="11.140625" style="15" customWidth="1"/>
    <col min="5" max="6" width="8.85546875" style="15"/>
    <col min="7" max="7" width="31.42578125" style="15" customWidth="1"/>
    <col min="8" max="8" width="8.85546875" style="15"/>
    <col min="9" max="9" width="10.28515625" style="15" customWidth="1"/>
    <col min="10" max="16384" width="8.85546875" style="15"/>
  </cols>
  <sheetData>
    <row r="1" spans="1:8" x14ac:dyDescent="0.2">
      <c r="A1" s="14"/>
      <c r="B1" s="14"/>
      <c r="C1" s="14"/>
      <c r="D1" s="14"/>
      <c r="E1" s="1"/>
    </row>
    <row r="2" spans="1:8" x14ac:dyDescent="0.2">
      <c r="A2" s="14"/>
      <c r="B2" s="14"/>
      <c r="C2" s="14"/>
      <c r="D2" s="14"/>
      <c r="E2" s="1"/>
    </row>
    <row r="3" spans="1:8" x14ac:dyDescent="0.2">
      <c r="A3" s="14"/>
      <c r="B3" s="14"/>
      <c r="C3" s="14"/>
      <c r="D3" s="14"/>
      <c r="E3" s="1"/>
    </row>
    <row r="4" spans="1:8" ht="12.75" customHeight="1" x14ac:dyDescent="0.2">
      <c r="A4" s="16"/>
      <c r="B4" s="275" t="s">
        <v>51</v>
      </c>
      <c r="C4" s="275"/>
      <c r="D4" s="275"/>
      <c r="E4" s="1"/>
    </row>
    <row r="5" spans="1:8" s="19" customFormat="1" ht="13.5" thickBot="1" x14ac:dyDescent="0.25">
      <c r="A5" s="18"/>
      <c r="B5" s="18"/>
      <c r="C5" s="18"/>
      <c r="D5" s="18"/>
      <c r="E5" s="18"/>
    </row>
    <row r="6" spans="1:8" ht="15" x14ac:dyDescent="0.2">
      <c r="A6" s="2"/>
      <c r="B6" s="56"/>
      <c r="C6" s="57" t="s">
        <v>26</v>
      </c>
      <c r="D6" s="57"/>
      <c r="E6" s="2"/>
      <c r="F6" s="276" t="s">
        <v>50</v>
      </c>
      <c r="G6" s="276"/>
      <c r="H6" s="276"/>
    </row>
    <row r="7" spans="1:8" ht="15" x14ac:dyDescent="0.2">
      <c r="A7" s="1"/>
      <c r="B7" s="38">
        <v>1</v>
      </c>
      <c r="C7" s="42" t="s">
        <v>27</v>
      </c>
      <c r="D7" s="43">
        <v>3.5000000000000003E-2</v>
      </c>
      <c r="E7" s="1"/>
      <c r="F7" s="24" t="s">
        <v>41</v>
      </c>
      <c r="G7" s="24"/>
      <c r="H7" s="24"/>
    </row>
    <row r="8" spans="1:8" ht="15" x14ac:dyDescent="0.2">
      <c r="A8" s="1"/>
      <c r="B8" s="38">
        <v>2</v>
      </c>
      <c r="C8" s="42" t="s">
        <v>28</v>
      </c>
      <c r="D8" s="43">
        <v>8.9999999999999993E-3</v>
      </c>
      <c r="E8" s="1"/>
      <c r="F8" s="24" t="s">
        <v>42</v>
      </c>
      <c r="G8" s="24"/>
      <c r="H8" s="24"/>
    </row>
    <row r="9" spans="1:8" ht="15" x14ac:dyDescent="0.2">
      <c r="A9" s="1"/>
      <c r="B9" s="50">
        <v>3</v>
      </c>
      <c r="C9" s="54" t="s">
        <v>29</v>
      </c>
      <c r="D9" s="55">
        <v>1.26E-2</v>
      </c>
      <c r="E9" s="1"/>
      <c r="F9" s="24" t="s">
        <v>43</v>
      </c>
      <c r="G9" s="24"/>
      <c r="H9" s="24"/>
    </row>
    <row r="10" spans="1:8" ht="15" x14ac:dyDescent="0.2">
      <c r="A10" s="1"/>
      <c r="B10" s="38"/>
      <c r="C10" s="42"/>
      <c r="D10" s="58"/>
      <c r="E10" s="1"/>
      <c r="F10" s="24" t="s">
        <v>44</v>
      </c>
      <c r="G10" s="24"/>
      <c r="H10" s="24"/>
    </row>
    <row r="11" spans="1:8" ht="15" x14ac:dyDescent="0.2">
      <c r="A11" s="1"/>
      <c r="B11" s="44">
        <v>4</v>
      </c>
      <c r="C11" s="45" t="s">
        <v>30</v>
      </c>
      <c r="D11" s="46">
        <v>7.0000000000000007E-2</v>
      </c>
      <c r="E11" s="1"/>
      <c r="F11" s="24" t="s">
        <v>45</v>
      </c>
      <c r="G11" s="24"/>
      <c r="H11" s="24"/>
    </row>
    <row r="12" spans="1:8" ht="15" x14ac:dyDescent="0.2">
      <c r="A12" s="1"/>
      <c r="B12" s="41"/>
      <c r="C12" s="42"/>
      <c r="D12" s="58"/>
      <c r="E12" s="1"/>
      <c r="F12" s="25" t="s">
        <v>46</v>
      </c>
      <c r="G12" s="25"/>
      <c r="H12" s="25"/>
    </row>
    <row r="13" spans="1:8" x14ac:dyDescent="0.2">
      <c r="A13" s="1"/>
      <c r="B13" s="35">
        <v>5</v>
      </c>
      <c r="C13" s="36" t="s">
        <v>31</v>
      </c>
      <c r="D13" s="53">
        <f>SUM(D14:D17)</f>
        <v>8.6499999999999994E-2</v>
      </c>
      <c r="E13" s="1"/>
      <c r="F13" s="26"/>
      <c r="G13" s="26"/>
      <c r="H13" s="26"/>
    </row>
    <row r="14" spans="1:8" ht="14.1" customHeight="1" x14ac:dyDescent="0.2">
      <c r="A14" s="1"/>
      <c r="B14" s="47" t="s">
        <v>32</v>
      </c>
      <c r="C14" s="48" t="s">
        <v>33</v>
      </c>
      <c r="D14" s="49">
        <v>0.03</v>
      </c>
      <c r="E14" s="1"/>
      <c r="F14" s="27"/>
      <c r="G14" s="20"/>
      <c r="H14" s="20"/>
    </row>
    <row r="15" spans="1:8" x14ac:dyDescent="0.2">
      <c r="A15" s="1"/>
      <c r="B15" s="38" t="s">
        <v>34</v>
      </c>
      <c r="C15" s="39" t="s">
        <v>35</v>
      </c>
      <c r="D15" s="40">
        <v>6.4999999999999997E-3</v>
      </c>
      <c r="E15" s="1"/>
      <c r="F15" s="20"/>
      <c r="G15" s="20"/>
      <c r="H15" s="20"/>
    </row>
    <row r="16" spans="1:8" x14ac:dyDescent="0.2">
      <c r="A16" s="1"/>
      <c r="B16" s="38" t="s">
        <v>36</v>
      </c>
      <c r="C16" s="39" t="s">
        <v>37</v>
      </c>
      <c r="D16" s="40">
        <v>0.03</v>
      </c>
      <c r="E16" s="1"/>
      <c r="F16" s="20"/>
      <c r="G16" s="20"/>
      <c r="H16" s="20"/>
    </row>
    <row r="17" spans="1:10" x14ac:dyDescent="0.2">
      <c r="A17" s="1"/>
      <c r="B17" s="50" t="s">
        <v>38</v>
      </c>
      <c r="C17" s="51" t="s">
        <v>39</v>
      </c>
      <c r="D17" s="52">
        <v>0.02</v>
      </c>
      <c r="E17" s="1"/>
      <c r="F17" s="277"/>
      <c r="G17" s="277"/>
      <c r="H17" s="277"/>
    </row>
    <row r="18" spans="1:10" ht="14.1" customHeight="1" x14ac:dyDescent="0.2">
      <c r="A18" s="1"/>
      <c r="B18" s="38"/>
      <c r="C18" s="39"/>
      <c r="D18" s="59"/>
      <c r="E18" s="1"/>
      <c r="F18" s="276" t="s">
        <v>53</v>
      </c>
      <c r="G18" s="276"/>
      <c r="H18" s="276"/>
    </row>
    <row r="19" spans="1:10" x14ac:dyDescent="0.2">
      <c r="A19" s="3"/>
      <c r="B19" s="35">
        <v>6</v>
      </c>
      <c r="C19" s="36" t="s">
        <v>40</v>
      </c>
      <c r="D19" s="37">
        <v>0.01</v>
      </c>
      <c r="E19" s="3"/>
      <c r="F19" s="278" t="s">
        <v>52</v>
      </c>
      <c r="G19" s="278"/>
      <c r="H19" s="278"/>
    </row>
    <row r="20" spans="1:10" x14ac:dyDescent="0.2">
      <c r="A20" s="3"/>
      <c r="B20" s="281"/>
      <c r="C20" s="281"/>
      <c r="D20" s="281"/>
      <c r="E20" s="4"/>
      <c r="F20" s="279"/>
      <c r="G20" s="279"/>
      <c r="H20" s="279"/>
    </row>
    <row r="21" spans="1:10" ht="13.5" thickBot="1" x14ac:dyDescent="0.25">
      <c r="A21" s="3"/>
      <c r="B21" s="32"/>
      <c r="C21" s="33" t="s">
        <v>48</v>
      </c>
      <c r="D21" s="34">
        <f>(((1+D7+D8+D9)*(1+D19)*(1+D11)/(1-D13))-1)</f>
        <v>0.25</v>
      </c>
      <c r="E21" s="4"/>
      <c r="F21" s="279"/>
      <c r="G21" s="279"/>
      <c r="H21" s="279"/>
    </row>
    <row r="22" spans="1:10" x14ac:dyDescent="0.2">
      <c r="A22" s="3"/>
      <c r="D22" s="17"/>
      <c r="E22" s="5"/>
      <c r="F22" s="279"/>
      <c r="G22" s="279"/>
      <c r="H22" s="279"/>
    </row>
    <row r="23" spans="1:10" ht="13.5" thickBot="1" x14ac:dyDescent="0.25">
      <c r="A23" s="3"/>
      <c r="B23" s="31" t="s">
        <v>49</v>
      </c>
      <c r="C23" s="27"/>
      <c r="D23" s="17"/>
      <c r="E23" s="5"/>
      <c r="F23" s="279"/>
      <c r="G23" s="279"/>
      <c r="H23" s="279"/>
    </row>
    <row r="24" spans="1:10" x14ac:dyDescent="0.2">
      <c r="A24" s="3"/>
      <c r="B24" s="282" t="s">
        <v>55</v>
      </c>
      <c r="C24" s="282"/>
      <c r="D24" s="282"/>
      <c r="E24" s="5"/>
      <c r="F24" s="279"/>
      <c r="G24" s="279"/>
      <c r="H24" s="279"/>
    </row>
    <row r="25" spans="1:10" ht="13.5" thickBot="1" x14ac:dyDescent="0.25">
      <c r="B25" s="283" t="s">
        <v>54</v>
      </c>
      <c r="C25" s="283"/>
      <c r="D25" s="283"/>
      <c r="F25" s="280"/>
      <c r="G25" s="280"/>
      <c r="H25" s="280"/>
    </row>
    <row r="27" spans="1:10" x14ac:dyDescent="0.2">
      <c r="A27" s="27"/>
      <c r="B27" s="27"/>
      <c r="C27" s="27"/>
      <c r="D27" s="27"/>
      <c r="E27" s="30"/>
      <c r="F27" s="30"/>
      <c r="G27" s="30"/>
      <c r="H27" s="30"/>
      <c r="I27" s="30"/>
      <c r="J27" s="20"/>
    </row>
    <row r="28" spans="1:10" x14ac:dyDescent="0.2">
      <c r="A28" s="27"/>
      <c r="B28" s="27"/>
      <c r="C28" s="27"/>
      <c r="D28" s="27"/>
      <c r="E28" s="27"/>
      <c r="F28" s="27"/>
      <c r="G28" s="27"/>
      <c r="H28" s="27"/>
      <c r="I28" s="27"/>
    </row>
    <row r="29" spans="1:10" ht="14.45" customHeight="1" x14ac:dyDescent="0.2">
      <c r="B29" s="27"/>
      <c r="C29" s="27"/>
      <c r="D29" s="27"/>
      <c r="E29" s="21"/>
      <c r="F29" s="27"/>
      <c r="G29" s="27"/>
      <c r="H29" s="27"/>
    </row>
    <row r="30" spans="1:10" ht="15" x14ac:dyDescent="0.2">
      <c r="B30" s="27"/>
      <c r="C30" s="27"/>
      <c r="D30" s="27"/>
      <c r="E30" s="22"/>
      <c r="F30" s="27"/>
      <c r="G30" s="27"/>
      <c r="H30" s="27"/>
    </row>
    <row r="31" spans="1:10" ht="15" x14ac:dyDescent="0.2">
      <c r="B31" s="27"/>
      <c r="C31" s="27"/>
      <c r="D31" s="27"/>
      <c r="E31" s="22"/>
      <c r="F31" s="27"/>
      <c r="G31" s="27"/>
      <c r="H31" s="27"/>
    </row>
    <row r="32" spans="1:10" ht="15" x14ac:dyDescent="0.2">
      <c r="B32" s="27"/>
      <c r="C32" s="27"/>
      <c r="D32" s="27"/>
      <c r="E32" s="22"/>
      <c r="F32" s="27"/>
      <c r="G32" s="27"/>
      <c r="H32" s="27"/>
    </row>
    <row r="33" spans="2:8" ht="15" x14ac:dyDescent="0.2">
      <c r="B33" s="28"/>
      <c r="C33" s="28"/>
      <c r="D33" s="28"/>
      <c r="E33" s="29"/>
      <c r="F33" s="28"/>
      <c r="G33" s="28"/>
      <c r="H33" s="28"/>
    </row>
    <row r="34" spans="2:8" ht="15" x14ac:dyDescent="0.2">
      <c r="E34" s="22"/>
    </row>
    <row r="35" spans="2:8" ht="15" x14ac:dyDescent="0.2">
      <c r="E35" s="23"/>
    </row>
  </sheetData>
  <sheetProtection algorithmName="SHA-512" hashValue="eyPuh2iXQmE5lBtbob1L825IGYB6TIZZ5cFtGQlM1MX0vkos8T+bbvoJVmVdVvTXlBxP3sS9vc3yNF7dGDOrEw==" saltValue="CaxJnhFIBtTqkBpEb0Eppg==" spinCount="100000" sheet="1" selectLockedCells="1"/>
  <mergeCells count="8">
    <mergeCell ref="B4:D4"/>
    <mergeCell ref="F18:H18"/>
    <mergeCell ref="F17:H17"/>
    <mergeCell ref="F19:H25"/>
    <mergeCell ref="B20:D20"/>
    <mergeCell ref="F6:H6"/>
    <mergeCell ref="B24:D24"/>
    <mergeCell ref="B25:D25"/>
  </mergeCells>
  <printOptions horizontalCentered="1"/>
  <pageMargins left="0.39370078740157483" right="0.39370078740157483" top="0.98425196850393704" bottom="0.59055118110236227" header="0.31496062992125984" footer="0.31496062992125984"/>
  <pageSetup paperSize="9" orientation="portrait" r:id="rId1"/>
  <headerFooter>
    <oddHeader>&amp;L
&amp;G&amp;C&amp;"-,Negrito"&amp;11&amp;K03+039
UNIDADE DE ENGENHARIA&amp;R&amp;"-,Negrito"&amp;K03+039
PROCESSO Nº. xxxxxxx/20xx</oddHeader>
    <oddFooter>&amp;R&amp;"-,Regular"&amp;9&amp;K03+039Pág. &amp;P/&amp;N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Planilha de Orçamento</vt:lpstr>
      <vt:lpstr>Cronograma</vt:lpstr>
      <vt:lpstr>BDI</vt:lpstr>
      <vt:lpstr>'Planilha de Orçamento'!Area_de_impressao</vt:lpstr>
      <vt:lpstr>'Planilha de Orçamento'!Titulos_de_impressao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Talita Marinheiro Pereira</dc:creator>
  <cp:lastModifiedBy>MATHEUS FUCHS DE SOUZA</cp:lastModifiedBy>
  <cp:lastPrinted>2022-06-30T16:15:22Z</cp:lastPrinted>
  <dcterms:created xsi:type="dcterms:W3CDTF">2000-05-25T11:19:14Z</dcterms:created>
  <dcterms:modified xsi:type="dcterms:W3CDTF">2022-07-04T20:40:26Z</dcterms:modified>
</cp:coreProperties>
</file>